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" sheetId="1" r:id="rId1"/>
    <sheet name="Rekapitulace" sheetId="2" r:id="rId2"/>
    <sheet name="Slepý rozpočet" sheetId="3" r:id="rId3"/>
  </sheets>
  <definedNames/>
  <calcPr fullCalcOnLoad="1"/>
</workbook>
</file>

<file path=xl/sharedStrings.xml><?xml version="1.0" encoding="utf-8"?>
<sst xmlns="http://schemas.openxmlformats.org/spreadsheetml/2006/main" count="234" uniqueCount="143">
  <si>
    <t>KRYCÍ LIST ROZPOČTU</t>
  </si>
  <si>
    <t>Název stavby</t>
  </si>
  <si>
    <t>Rozšíření dešťové kanalizace veř. pohřebiště</t>
  </si>
  <si>
    <t>JKSO</t>
  </si>
  <si>
    <t xml:space="preserve"> </t>
  </si>
  <si>
    <t>Kód stavby</t>
  </si>
  <si>
    <t>22</t>
  </si>
  <si>
    <t>Název objektu</t>
  </si>
  <si>
    <t>Rozšíření drenážního systému</t>
  </si>
  <si>
    <t>EČO</t>
  </si>
  <si>
    <t>Kód objektu</t>
  </si>
  <si>
    <t>2</t>
  </si>
  <si>
    <t>Název části</t>
  </si>
  <si>
    <t>Místo</t>
  </si>
  <si>
    <t>ul. Závodní</t>
  </si>
  <si>
    <t>Kód části</t>
  </si>
  <si>
    <t>Název podčásti</t>
  </si>
  <si>
    <t>Kód podčásti</t>
  </si>
  <si>
    <t>IČO</t>
  </si>
  <si>
    <t>DIČ</t>
  </si>
  <si>
    <t>Objednatel</t>
  </si>
  <si>
    <t>SMO Mob Vítkovice</t>
  </si>
  <si>
    <t>Projektant</t>
  </si>
  <si>
    <t>Zhotovitel</t>
  </si>
  <si>
    <t>Rozpočet číslo</t>
  </si>
  <si>
    <t>Zpracoval</t>
  </si>
  <si>
    <t>Dne</t>
  </si>
  <si>
    <t>OVAK a.s.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</si>
  <si>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</si>
  <si>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</si>
  <si>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</si>
  <si>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</si>
  <si>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</si>
  <si>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</si>
  <si>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</si>
  <si>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</si>
  <si>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</si>
  <si>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</si>
  <si>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</si>
  <si>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</si>
  <si>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</si>
  <si>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</si>
  <si>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</si>
  <si>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</si>
  <si>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</si>
  <si>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</si>
  <si>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</si>
  <si>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</si>
  <si>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</si>
  <si>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</si>
  <si>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</si>
  <si>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</si>
  <si>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</si>
  <si>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</si>
  <si>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</si>
  <si>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</si>
  <si>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</si>
  <si>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</si>
  <si>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</si>
  <si>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</si>
  <si>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</si>
  <si>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</si>
  <si>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</si>
  <si>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</si>
  <si>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</si>
  <si>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</si>
  <si>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</si>
  <si>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</si>
  <si>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</si>
  <si>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</si>
  <si>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</si>
  <si>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</si>
  <si>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</si>
  <si>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</si>
  <si>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</si>
  <si>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</si>
  <si>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</si>
  <si>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</si>
  <si>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</si>
  <si>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</si>
  <si>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</si>
  <si>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</si>
  <si>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</si>
  <si>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</si>
  <si>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</si>
  <si>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</si>
  <si>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</si>
  <si>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</si>
  <si>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</si>
  <si>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</si>
  <si>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</si>
  <si>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</si>
  <si>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</si>
  <si>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</si>
  <si>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</si>
  <si>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</si>
  <si>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</si>
  <si>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</si>
  <si>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</si>
  <si>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</si>
  <si>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</si>
  <si>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</si>
  <si>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</si>
  <si>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</si>
  <si>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</si>
  <si>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</si>
  <si>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</si>
  <si>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</si>
  <si>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</si>
  <si>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001</t>
  </si>
  <si>
    <t>131203101</t>
  </si>
  <si>
    <t>Hloubení jam ručním nebo pneum nářadím v soudržných horninách tř. 3</t>
  </si>
  <si>
    <t>m3</t>
  </si>
  <si>
    <t>161101101</t>
  </si>
  <si>
    <t>Svislé přemístění výkopku z horniny tř. 1 až 4 hl výkopu do 2,5 m</t>
  </si>
  <si>
    <t>Zakládání</t>
  </si>
  <si>
    <t>3</t>
  </si>
  <si>
    <t>002</t>
  </si>
  <si>
    <t>211571121</t>
  </si>
  <si>
    <t>Výplň odvodňovacích žeber kamenivem drobným těženým</t>
  </si>
  <si>
    <t>4</t>
  </si>
  <si>
    <t>211971110</t>
  </si>
  <si>
    <t>Zřízení opláštění žeber nebo trativodů geotextilií v rýze nebo zářezu sklonu do 1 : 2,5</t>
  </si>
  <si>
    <t>m2</t>
  </si>
  <si>
    <t>5</t>
  </si>
  <si>
    <t>M</t>
  </si>
  <si>
    <t>MAT</t>
  </si>
  <si>
    <t>693660500</t>
  </si>
  <si>
    <t>textilie GEOFILTEX 63 63/15 150 g/m2 do š 8,8 m</t>
  </si>
  <si>
    <t>6</t>
  </si>
  <si>
    <t>286152-22</t>
  </si>
  <si>
    <t>RŠ 315 - K (s kalníkem) + poklop 1,5 t</t>
  </si>
  <si>
    <t>kus</t>
  </si>
  <si>
    <t>7</t>
  </si>
  <si>
    <t>212755214</t>
  </si>
  <si>
    <t>Trativody z drenážních trubek plastových flexibilních D 100 mm bez lože</t>
  </si>
  <si>
    <t>m</t>
  </si>
  <si>
    <t>8</t>
  </si>
  <si>
    <t>212755216</t>
  </si>
  <si>
    <t>Trativody z drenážních trubek plastových flexibilních D 160 mm bez lože</t>
  </si>
  <si>
    <t>.7.2010</t>
  </si>
  <si>
    <t>.07.2010</t>
  </si>
  <si>
    <t>SLEPÝ ROZPOČET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</si>
</sst>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2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69" fontId="19" fillId="0" borderId="0" xfId="0" applyNumberFormat="1" applyFont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49">
      <selection activeCell="V45" sqref="V45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/>
      <c r="Q7" s="25"/>
      <c r="R7" s="23"/>
      <c r="S7" s="21"/>
    </row>
    <row r="8" spans="1:19" ht="17.25" customHeight="1" hidden="1">
      <c r="A8" s="15"/>
      <c r="B8" s="16" t="s">
        <v>10</v>
      </c>
      <c r="C8" s="16"/>
      <c r="D8" s="16"/>
      <c r="E8" s="22" t="s">
        <v>11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12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13</v>
      </c>
      <c r="P9" s="29" t="s">
        <v>14</v>
      </c>
      <c r="Q9" s="30"/>
      <c r="R9" s="28"/>
      <c r="S9" s="21"/>
    </row>
    <row r="10" spans="1:19" ht="17.25" customHeight="1" hidden="1">
      <c r="A10" s="15"/>
      <c r="B10" s="16" t="s">
        <v>15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16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17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18</v>
      </c>
      <c r="P25" s="16" t="s">
        <v>19</v>
      </c>
      <c r="Q25" s="16"/>
      <c r="R25" s="16"/>
      <c r="S25" s="21"/>
    </row>
    <row r="26" spans="1:19" ht="17.25" customHeight="1">
      <c r="A26" s="15"/>
      <c r="B26" s="16" t="s">
        <v>20</v>
      </c>
      <c r="C26" s="16"/>
      <c r="D26" s="16"/>
      <c r="E26" s="17" t="s">
        <v>21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22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23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24</v>
      </c>
      <c r="F30" s="16"/>
      <c r="G30" s="16" t="s">
        <v>25</v>
      </c>
      <c r="H30" s="16"/>
      <c r="I30" s="16"/>
      <c r="J30" s="16"/>
      <c r="K30" s="16"/>
      <c r="L30" s="16"/>
      <c r="M30" s="16"/>
      <c r="N30" s="16"/>
      <c r="O30" s="36" t="s">
        <v>26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 t="s">
        <v>27</v>
      </c>
      <c r="H31" s="38"/>
      <c r="I31" s="39"/>
      <c r="J31" s="16"/>
      <c r="K31" s="16"/>
      <c r="L31" s="16"/>
      <c r="M31" s="16"/>
      <c r="N31" s="16"/>
      <c r="O31" s="40" t="s">
        <v>141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28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29</v>
      </c>
      <c r="B34" s="50"/>
      <c r="C34" s="50"/>
      <c r="D34" s="51"/>
      <c r="E34" s="52" t="s">
        <v>30</v>
      </c>
      <c r="F34" s="51"/>
      <c r="G34" s="52" t="s">
        <v>31</v>
      </c>
      <c r="H34" s="50"/>
      <c r="I34" s="51"/>
      <c r="J34" s="52" t="s">
        <v>32</v>
      </c>
      <c r="K34" s="50"/>
      <c r="L34" s="52" t="s">
        <v>33</v>
      </c>
      <c r="M34" s="50"/>
      <c r="N34" s="50"/>
      <c r="O34" s="51"/>
      <c r="P34" s="52" t="s">
        <v>34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35</v>
      </c>
      <c r="F36" s="46"/>
      <c r="G36" s="46"/>
      <c r="H36" s="46"/>
      <c r="I36" s="46"/>
      <c r="J36" s="63" t="s">
        <v>36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37</v>
      </c>
      <c r="B37" s="65"/>
      <c r="C37" s="66" t="s">
        <v>38</v>
      </c>
      <c r="D37" s="67"/>
      <c r="E37" s="67"/>
      <c r="F37" s="68"/>
      <c r="G37" s="64" t="s">
        <v>39</v>
      </c>
      <c r="H37" s="69"/>
      <c r="I37" s="66" t="s">
        <v>40</v>
      </c>
      <c r="J37" s="67"/>
      <c r="K37" s="67"/>
      <c r="L37" s="64" t="s">
        <v>41</v>
      </c>
      <c r="M37" s="69"/>
      <c r="N37" s="66" t="s">
        <v>42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43</v>
      </c>
      <c r="C38" s="19"/>
      <c r="D38" s="72" t="s">
        <v>44</v>
      </c>
      <c r="E38" s="73" t="e">
        <f>SUMIF(#REF!,8,#REF!)</f>
        <v>#REF!</v>
      </c>
      <c r="F38" s="74"/>
      <c r="G38" s="70">
        <v>8</v>
      </c>
      <c r="H38" s="75" t="s">
        <v>45</v>
      </c>
      <c r="I38" s="35"/>
      <c r="J38" s="76">
        <v>0</v>
      </c>
      <c r="K38" s="77"/>
      <c r="L38" s="70">
        <v>13</v>
      </c>
      <c r="M38" s="33" t="s">
        <v>46</v>
      </c>
      <c r="N38" s="38"/>
      <c r="O38" s="38"/>
      <c r="P38" s="78">
        <f>M49</f>
        <v>21</v>
      </c>
      <c r="Q38" s="79" t="s">
        <v>47</v>
      </c>
      <c r="R38" s="73">
        <v>0</v>
      </c>
      <c r="S38" s="74"/>
    </row>
    <row r="39" spans="1:19" ht="20.25" customHeight="1">
      <c r="A39" s="70">
        <v>2</v>
      </c>
      <c r="B39" s="80"/>
      <c r="C39" s="28"/>
      <c r="D39" s="72" t="s">
        <v>48</v>
      </c>
      <c r="E39" s="73" t="e">
        <f>SUMIF(#REF!,4,#REF!)</f>
        <v>#REF!</v>
      </c>
      <c r="F39" s="74"/>
      <c r="G39" s="70">
        <v>9</v>
      </c>
      <c r="H39" s="16" t="s">
        <v>49</v>
      </c>
      <c r="I39" s="72"/>
      <c r="J39" s="76">
        <v>0</v>
      </c>
      <c r="K39" s="77"/>
      <c r="L39" s="70">
        <v>14</v>
      </c>
      <c r="M39" s="33" t="s">
        <v>50</v>
      </c>
      <c r="N39" s="38"/>
      <c r="O39" s="38"/>
      <c r="P39" s="78">
        <f>M49</f>
        <v>21</v>
      </c>
      <c r="Q39" s="79" t="s">
        <v>47</v>
      </c>
      <c r="R39" s="73">
        <v>0</v>
      </c>
      <c r="S39" s="74"/>
    </row>
    <row r="40" spans="1:19" ht="20.25" customHeight="1">
      <c r="A40" s="70">
        <v>3</v>
      </c>
      <c r="B40" s="71" t="s">
        <v>51</v>
      </c>
      <c r="C40" s="19"/>
      <c r="D40" s="72" t="s">
        <v>44</v>
      </c>
      <c r="E40" s="73" t="e">
        <f>SUMIF(#REF!,32,#REF!)</f>
        <v>#REF!</v>
      </c>
      <c r="F40" s="74"/>
      <c r="G40" s="70">
        <v>10</v>
      </c>
      <c r="H40" s="75" t="s">
        <v>52</v>
      </c>
      <c r="I40" s="35"/>
      <c r="J40" s="76">
        <v>0</v>
      </c>
      <c r="K40" s="77"/>
      <c r="L40" s="70">
        <v>15</v>
      </c>
      <c r="M40" s="33" t="s">
        <v>53</v>
      </c>
      <c r="N40" s="38"/>
      <c r="O40" s="38"/>
      <c r="P40" s="78">
        <f>M49</f>
        <v>21</v>
      </c>
      <c r="Q40" s="79" t="s">
        <v>47</v>
      </c>
      <c r="R40" s="73">
        <v>0</v>
      </c>
      <c r="S40" s="74"/>
    </row>
    <row r="41" spans="1:19" ht="20.25" customHeight="1">
      <c r="A41" s="70">
        <v>4</v>
      </c>
      <c r="B41" s="80"/>
      <c r="C41" s="28"/>
      <c r="D41" s="72" t="s">
        <v>48</v>
      </c>
      <c r="E41" s="73" t="e">
        <f>SUMIF(#REF!,16,#REF!)+SUMIF(#REF!,128,#REF!)</f>
        <v>#REF!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54</v>
      </c>
      <c r="N41" s="38"/>
      <c r="O41" s="38"/>
      <c r="P41" s="78">
        <f>M49</f>
        <v>21</v>
      </c>
      <c r="Q41" s="79" t="s">
        <v>47</v>
      </c>
      <c r="R41" s="73">
        <v>0</v>
      </c>
      <c r="S41" s="74"/>
    </row>
    <row r="42" spans="1:19" ht="20.25" customHeight="1">
      <c r="A42" s="70">
        <v>5</v>
      </c>
      <c r="B42" s="71" t="s">
        <v>55</v>
      </c>
      <c r="C42" s="19"/>
      <c r="D42" s="72" t="s">
        <v>44</v>
      </c>
      <c r="E42" s="73" t="e">
        <f>SUMIF(#REF!,256,#REF!)</f>
        <v>#REF!</v>
      </c>
      <c r="F42" s="74"/>
      <c r="G42" s="81"/>
      <c r="H42" s="38"/>
      <c r="I42" s="35"/>
      <c r="J42" s="82"/>
      <c r="K42" s="77"/>
      <c r="L42" s="70">
        <v>17</v>
      </c>
      <c r="M42" s="33" t="s">
        <v>56</v>
      </c>
      <c r="N42" s="38"/>
      <c r="O42" s="38"/>
      <c r="P42" s="78">
        <f>M49</f>
        <v>21</v>
      </c>
      <c r="Q42" s="79" t="s">
        <v>47</v>
      </c>
      <c r="R42" s="73">
        <v>0</v>
      </c>
      <c r="S42" s="74"/>
    </row>
    <row r="43" spans="1:19" ht="20.25" customHeight="1">
      <c r="A43" s="70">
        <v>6</v>
      </c>
      <c r="B43" s="80"/>
      <c r="C43" s="28"/>
      <c r="D43" s="72" t="s">
        <v>48</v>
      </c>
      <c r="E43" s="73" t="e">
        <f>SUMIF(#REF!,64,#REF!)</f>
        <v>#REF!</v>
      </c>
      <c r="F43" s="74"/>
      <c r="G43" s="81"/>
      <c r="H43" s="38"/>
      <c r="I43" s="35"/>
      <c r="J43" s="82"/>
      <c r="K43" s="77"/>
      <c r="L43" s="70">
        <v>18</v>
      </c>
      <c r="M43" s="75" t="s">
        <v>57</v>
      </c>
      <c r="N43" s="38"/>
      <c r="O43" s="38"/>
      <c r="P43" s="38"/>
      <c r="Q43" s="35"/>
      <c r="R43" s="73" t="e">
        <f>SUMIF(#REF!,1024,#REF!)</f>
        <v>#REF!</v>
      </c>
      <c r="S43" s="74"/>
    </row>
    <row r="44" spans="1:19" ht="20.25" customHeight="1">
      <c r="A44" s="70">
        <v>7</v>
      </c>
      <c r="B44" s="83" t="s">
        <v>58</v>
      </c>
      <c r="C44" s="38"/>
      <c r="D44" s="35"/>
      <c r="E44" s="84" t="e">
        <f>SUM(E38:E43)</f>
        <v>#REF!</v>
      </c>
      <c r="F44" s="48"/>
      <c r="G44" s="70">
        <v>12</v>
      </c>
      <c r="H44" s="83" t="s">
        <v>59</v>
      </c>
      <c r="I44" s="35"/>
      <c r="J44" s="85">
        <f>SUM(J38:J41)</f>
        <v>0</v>
      </c>
      <c r="K44" s="86"/>
      <c r="L44" s="70">
        <v>19</v>
      </c>
      <c r="M44" s="71" t="s">
        <v>60</v>
      </c>
      <c r="N44" s="18"/>
      <c r="O44" s="18"/>
      <c r="P44" s="18"/>
      <c r="Q44" s="87"/>
      <c r="R44" s="84" t="e">
        <f>SUM(R38:R43)</f>
        <v>#REF!</v>
      </c>
      <c r="S44" s="48"/>
    </row>
    <row r="45" spans="1:19" ht="20.25" customHeight="1">
      <c r="A45" s="88">
        <v>20</v>
      </c>
      <c r="B45" s="89" t="s">
        <v>61</v>
      </c>
      <c r="C45" s="90"/>
      <c r="D45" s="91"/>
      <c r="E45" s="92" t="e">
        <f>SUMIF(#REF!,512,#REF!)</f>
        <v>#REF!</v>
      </c>
      <c r="F45" s="44"/>
      <c r="G45" s="88">
        <v>21</v>
      </c>
      <c r="H45" s="89" t="s">
        <v>62</v>
      </c>
      <c r="I45" s="91"/>
      <c r="J45" s="93">
        <v>0</v>
      </c>
      <c r="K45" s="94">
        <f>M49</f>
        <v>21</v>
      </c>
      <c r="L45" s="88">
        <v>22</v>
      </c>
      <c r="M45" s="89" t="s">
        <v>63</v>
      </c>
      <c r="N45" s="90"/>
      <c r="O45" s="90"/>
      <c r="P45" s="90"/>
      <c r="Q45" s="91"/>
      <c r="R45" s="92" t="e">
        <f>SUMIF(#REF!,"&lt;4",#REF!)+SUMIF(#REF!,"&gt;1024",#REF!)</f>
        <v>#REF!</v>
      </c>
      <c r="S45" s="44"/>
    </row>
    <row r="46" spans="1:19" ht="20.25" customHeight="1">
      <c r="A46" s="95" t="s">
        <v>22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4" t="s">
        <v>64</v>
      </c>
      <c r="M46" s="51"/>
      <c r="N46" s="66" t="s">
        <v>65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0">
        <v>23</v>
      </c>
      <c r="M47" s="75" t="s">
        <v>66</v>
      </c>
      <c r="N47" s="38"/>
      <c r="O47" s="38"/>
      <c r="P47" s="38"/>
      <c r="Q47" s="74"/>
      <c r="R47" s="84" t="e">
        <f>ROUND(E44+J44+R44+E45+J45+R45,2)</f>
        <v>#REF!</v>
      </c>
      <c r="S47" s="48"/>
    </row>
    <row r="48" spans="1:19" ht="20.25" customHeight="1">
      <c r="A48" s="99" t="s">
        <v>67</v>
      </c>
      <c r="B48" s="27"/>
      <c r="C48" s="27"/>
      <c r="D48" s="27"/>
      <c r="E48" s="27"/>
      <c r="F48" s="28"/>
      <c r="G48" s="100" t="s">
        <v>68</v>
      </c>
      <c r="H48" s="27"/>
      <c r="I48" s="27"/>
      <c r="J48" s="27"/>
      <c r="K48" s="27"/>
      <c r="L48" s="70">
        <v>24</v>
      </c>
      <c r="M48" s="101">
        <v>15</v>
      </c>
      <c r="N48" s="28" t="s">
        <v>47</v>
      </c>
      <c r="O48" s="102" t="e">
        <f>R47-O49</f>
        <v>#REF!</v>
      </c>
      <c r="P48" s="38" t="s">
        <v>69</v>
      </c>
      <c r="Q48" s="35"/>
      <c r="R48" s="103" t="e">
        <f>ROUNDUP(O48*M48/100,2)</f>
        <v>#REF!</v>
      </c>
      <c r="S48" s="104"/>
    </row>
    <row r="49" spans="1:19" ht="20.25" customHeight="1">
      <c r="A49" s="105" t="s">
        <v>20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0">
        <v>25</v>
      </c>
      <c r="M49" s="107">
        <v>21</v>
      </c>
      <c r="N49" s="35" t="s">
        <v>47</v>
      </c>
      <c r="O49" s="102" t="e">
        <f>SUMIF(#REF!,M49,#REF!)+SUMIF(P38:P42,M49,R38:R42)+IF(K45=M49,J45,0)</f>
        <v>#REF!</v>
      </c>
      <c r="P49" s="38" t="s">
        <v>69</v>
      </c>
      <c r="Q49" s="35"/>
      <c r="R49" s="73" t="e">
        <f>ROUNDUP(O49*M49/100,2)</f>
        <v>#REF!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8" t="s">
        <v>70</v>
      </c>
      <c r="N50" s="90"/>
      <c r="O50" s="90"/>
      <c r="P50" s="90"/>
      <c r="Q50" s="109"/>
      <c r="R50" s="110" t="e">
        <f>R47+R48+R49</f>
        <v>#REF!</v>
      </c>
      <c r="S50" s="111"/>
    </row>
    <row r="51" spans="1:19" ht="20.25" customHeight="1">
      <c r="A51" s="99" t="s">
        <v>67</v>
      </c>
      <c r="B51" s="27"/>
      <c r="C51" s="27"/>
      <c r="D51" s="27"/>
      <c r="E51" s="27"/>
      <c r="F51" s="28"/>
      <c r="G51" s="100" t="s">
        <v>68</v>
      </c>
      <c r="H51" s="27"/>
      <c r="I51" s="27"/>
      <c r="J51" s="27"/>
      <c r="K51" s="27"/>
      <c r="L51" s="64" t="s">
        <v>71</v>
      </c>
      <c r="M51" s="51"/>
      <c r="N51" s="66" t="s">
        <v>72</v>
      </c>
      <c r="O51" s="50"/>
      <c r="P51" s="50"/>
      <c r="Q51" s="50"/>
      <c r="R51" s="112"/>
      <c r="S51" s="53"/>
    </row>
    <row r="52" spans="1:19" ht="20.25" customHeight="1">
      <c r="A52" s="105" t="s">
        <v>23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0">
        <v>27</v>
      </c>
      <c r="M52" s="75" t="s">
        <v>73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0">
        <v>28</v>
      </c>
      <c r="M53" s="75" t="s">
        <v>74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3" t="s">
        <v>67</v>
      </c>
      <c r="B54" s="43"/>
      <c r="C54" s="43"/>
      <c r="D54" s="43"/>
      <c r="E54" s="43"/>
      <c r="F54" s="114"/>
      <c r="G54" s="115" t="s">
        <v>68</v>
      </c>
      <c r="H54" s="43"/>
      <c r="I54" s="43"/>
      <c r="J54" s="43"/>
      <c r="K54" s="43"/>
      <c r="L54" s="88">
        <v>29</v>
      </c>
      <c r="M54" s="89" t="s">
        <v>75</v>
      </c>
      <c r="N54" s="90"/>
      <c r="O54" s="90"/>
      <c r="P54" s="90"/>
      <c r="Q54" s="91"/>
      <c r="R54" s="57">
        <v>0</v>
      </c>
      <c r="S54" s="116"/>
    </row>
  </sheetData>
  <sheetProtection/>
  <printOptions horizontalCentered="1" verticalCentered="1"/>
  <pageMargins left="0.5905511975288391" right="0.5905511975288391" top="0.9055117964744568" bottom="0.9055117964744568" header="0" footer="0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C19" sqref="C19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7" t="s">
        <v>76</v>
      </c>
      <c r="B1" s="118"/>
      <c r="C1" s="118"/>
      <c r="D1" s="118"/>
      <c r="E1" s="118"/>
    </row>
    <row r="2" spans="1:5" ht="12" customHeight="1">
      <c r="A2" s="119" t="s">
        <v>77</v>
      </c>
      <c r="B2" s="120" t="str">
        <f>'Krycí list'!E5</f>
        <v>Rozšíření dešťové kanalizace veř. pohřebiště</v>
      </c>
      <c r="C2" s="121"/>
      <c r="D2" s="121"/>
      <c r="E2" s="121"/>
    </row>
    <row r="3" spans="1:5" ht="12" customHeight="1">
      <c r="A3" s="119" t="s">
        <v>78</v>
      </c>
      <c r="B3" s="120" t="str">
        <f>'Krycí list'!E7</f>
        <v>Rozšíření drenážního systému</v>
      </c>
      <c r="C3" s="122"/>
      <c r="D3" s="120"/>
      <c r="E3" s="123"/>
    </row>
    <row r="4" spans="1:5" ht="12" customHeight="1">
      <c r="A4" s="119" t="s">
        <v>79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80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81</v>
      </c>
      <c r="B7" s="120" t="str">
        <f>'Krycí list'!E26</f>
        <v>SMO Mob Vítkovice</v>
      </c>
      <c r="C7" s="122"/>
      <c r="D7" s="120"/>
      <c r="E7" s="123"/>
    </row>
    <row r="8" spans="1:5" ht="12" customHeight="1">
      <c r="A8" s="120" t="s">
        <v>82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83</v>
      </c>
      <c r="B9" s="120" t="s">
        <v>140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84</v>
      </c>
      <c r="B11" s="125" t="s">
        <v>85</v>
      </c>
      <c r="C11" s="126" t="s">
        <v>86</v>
      </c>
      <c r="D11" s="127" t="s">
        <v>87</v>
      </c>
      <c r="E11" s="126" t="s">
        <v>88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e">
        <f>#REF!</f>
        <v>#REF!</v>
      </c>
      <c r="B14" s="137" t="e">
        <f>#REF!</f>
        <v>#REF!</v>
      </c>
      <c r="C14" s="138" t="s">
        <v>4</v>
      </c>
      <c r="D14" s="139" t="e">
        <f>#REF!</f>
        <v>#REF!</v>
      </c>
      <c r="E14" s="139" t="e">
        <f>#REF!</f>
        <v>#REF!</v>
      </c>
    </row>
    <row r="15" spans="1:5" s="135" customFormat="1" ht="12.75" customHeight="1">
      <c r="A15" s="140" t="e">
        <f>#REF!</f>
        <v>#REF!</v>
      </c>
      <c r="B15" s="141" t="e">
        <f>#REF!</f>
        <v>#REF!</v>
      </c>
      <c r="C15" s="142" t="s">
        <v>4</v>
      </c>
      <c r="D15" s="143" t="e">
        <f>#REF!</f>
        <v>#REF!</v>
      </c>
      <c r="E15" s="143" t="e">
        <f>#REF!</f>
        <v>#REF!</v>
      </c>
    </row>
    <row r="16" spans="1:5" s="135" customFormat="1" ht="12.75" customHeight="1">
      <c r="A16" s="140" t="e">
        <f>#REF!</f>
        <v>#REF!</v>
      </c>
      <c r="B16" s="141" t="e">
        <f>#REF!</f>
        <v>#REF!</v>
      </c>
      <c r="C16" s="142" t="s">
        <v>4</v>
      </c>
      <c r="D16" s="143" t="e">
        <f>#REF!</f>
        <v>#REF!</v>
      </c>
      <c r="E16" s="143" t="e">
        <f>#REF!</f>
        <v>#REF!</v>
      </c>
    </row>
    <row r="17" spans="2:5" s="144" customFormat="1" ht="12.75" customHeight="1">
      <c r="B17" s="145" t="s">
        <v>89</v>
      </c>
      <c r="C17" s="146" t="s">
        <v>4</v>
      </c>
      <c r="D17" s="147" t="e">
        <f>#REF!</f>
        <v>#REF!</v>
      </c>
      <c r="E17" s="147" t="e">
        <f>#REF!</f>
        <v>#REF!</v>
      </c>
    </row>
    <row r="18" ht="12.75" customHeight="1">
      <c r="C18" s="1" t="s">
        <v>4</v>
      </c>
    </row>
  </sheetData>
  <sheetProtection/>
  <printOptions horizontalCentered="1"/>
  <pageMargins left="1.1023621559143066" right="1.1023621559143066" top="0.787401556968689" bottom="0.787401556968689" header="0" footer="0"/>
  <pageSetup fitToHeight="999" fitToWidth="1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N13" sqref="N13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7" t="s">
        <v>142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</row>
    <row r="2" spans="1:16" ht="11.25" customHeight="1">
      <c r="A2" s="119" t="s">
        <v>77</v>
      </c>
      <c r="B2" s="120"/>
      <c r="C2" s="120" t="str">
        <f>'Krycí list'!E5</f>
        <v>Rozšíření dešťové kanalizace veř. pohřebiště</v>
      </c>
      <c r="D2" s="120"/>
      <c r="E2" s="120"/>
      <c r="F2" s="120"/>
      <c r="G2" s="120"/>
      <c r="H2" s="120"/>
      <c r="I2" s="120"/>
      <c r="J2" s="120"/>
      <c r="K2" s="120"/>
      <c r="L2" s="148"/>
      <c r="M2" s="148"/>
      <c r="N2" s="148"/>
      <c r="O2" s="149"/>
      <c r="P2" s="149"/>
    </row>
    <row r="3" spans="1:16" ht="11.25" customHeight="1">
      <c r="A3" s="119" t="s">
        <v>78</v>
      </c>
      <c r="B3" s="120"/>
      <c r="C3" s="120" t="str">
        <f>'Krycí list'!E7</f>
        <v>Rozšíření drenážního systému</v>
      </c>
      <c r="D3" s="120"/>
      <c r="E3" s="120"/>
      <c r="F3" s="120"/>
      <c r="G3" s="120"/>
      <c r="H3" s="120"/>
      <c r="I3" s="120"/>
      <c r="J3" s="120"/>
      <c r="K3" s="120"/>
      <c r="L3" s="148"/>
      <c r="M3" s="148"/>
      <c r="N3" s="148"/>
      <c r="O3" s="149"/>
      <c r="P3" s="149"/>
    </row>
    <row r="4" spans="1:16" ht="11.25" customHeight="1">
      <c r="A4" s="119" t="s">
        <v>79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8"/>
      <c r="M4" s="148"/>
      <c r="N4" s="148"/>
      <c r="O4" s="149"/>
      <c r="P4" s="149"/>
    </row>
    <row r="5" spans="1:16" ht="11.25" customHeight="1">
      <c r="A5" s="120" t="s">
        <v>90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8"/>
      <c r="M5" s="148"/>
      <c r="N5" s="148"/>
      <c r="O5" s="149"/>
      <c r="P5" s="149"/>
    </row>
    <row r="6" spans="1:16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8"/>
      <c r="M6" s="148"/>
      <c r="N6" s="148"/>
      <c r="O6" s="149"/>
      <c r="P6" s="149"/>
    </row>
    <row r="7" spans="1:16" ht="11.25" customHeight="1">
      <c r="A7" s="120" t="s">
        <v>81</v>
      </c>
      <c r="B7" s="120"/>
      <c r="C7" s="120" t="str">
        <f>'Krycí list'!E26</f>
        <v>SMO Mob Vítkovice</v>
      </c>
      <c r="D7" s="120"/>
      <c r="E7" s="120"/>
      <c r="F7" s="120"/>
      <c r="G7" s="120"/>
      <c r="H7" s="120"/>
      <c r="I7" s="120"/>
      <c r="J7" s="120"/>
      <c r="K7" s="120"/>
      <c r="L7" s="148"/>
      <c r="M7" s="148"/>
      <c r="N7" s="148"/>
      <c r="O7" s="149"/>
      <c r="P7" s="149"/>
    </row>
    <row r="8" spans="1:16" ht="11.25" customHeight="1">
      <c r="A8" s="120" t="s">
        <v>82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8"/>
      <c r="M8" s="148"/>
      <c r="N8" s="148"/>
      <c r="O8" s="149"/>
      <c r="P8" s="149"/>
    </row>
    <row r="9" spans="1:16" ht="11.25" customHeight="1">
      <c r="A9" s="120" t="s">
        <v>83</v>
      </c>
      <c r="B9" s="120"/>
      <c r="C9" s="120" t="s">
        <v>140</v>
      </c>
      <c r="D9" s="120"/>
      <c r="E9" s="120"/>
      <c r="F9" s="120"/>
      <c r="G9" s="120"/>
      <c r="H9" s="120"/>
      <c r="I9" s="120"/>
      <c r="J9" s="120"/>
      <c r="K9" s="120"/>
      <c r="L9" s="148"/>
      <c r="M9" s="148"/>
      <c r="N9" s="148"/>
      <c r="O9" s="149"/>
      <c r="P9" s="149"/>
    </row>
    <row r="10" spans="1:16" ht="5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49"/>
    </row>
    <row r="11" spans="1:16" ht="21.75" customHeight="1">
      <c r="A11" s="124" t="s">
        <v>91</v>
      </c>
      <c r="B11" s="125" t="s">
        <v>92</v>
      </c>
      <c r="C11" s="125" t="s">
        <v>93</v>
      </c>
      <c r="D11" s="125" t="s">
        <v>94</v>
      </c>
      <c r="E11" s="125" t="s">
        <v>85</v>
      </c>
      <c r="F11" s="125" t="s">
        <v>95</v>
      </c>
      <c r="G11" s="125" t="s">
        <v>96</v>
      </c>
      <c r="H11" s="125" t="s">
        <v>97</v>
      </c>
      <c r="I11" s="125" t="s">
        <v>86</v>
      </c>
      <c r="J11" s="125" t="s">
        <v>98</v>
      </c>
      <c r="K11" s="125" t="s">
        <v>87</v>
      </c>
      <c r="L11" s="125" t="s">
        <v>99</v>
      </c>
      <c r="M11" s="125" t="s">
        <v>100</v>
      </c>
      <c r="N11" s="126" t="s">
        <v>101</v>
      </c>
      <c r="O11" s="150" t="s">
        <v>102</v>
      </c>
      <c r="P11" s="151" t="s">
        <v>103</v>
      </c>
    </row>
    <row r="12" spans="1:1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21</v>
      </c>
      <c r="O12" s="152">
        <v>11</v>
      </c>
      <c r="P12" s="153">
        <v>12</v>
      </c>
    </row>
    <row r="13" spans="1:16" ht="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54"/>
    </row>
    <row r="14" spans="1:16" s="135" customFormat="1" ht="12.75" customHeight="1">
      <c r="A14" s="155"/>
      <c r="B14" s="156" t="s">
        <v>64</v>
      </c>
      <c r="C14" s="155"/>
      <c r="D14" s="155" t="s">
        <v>43</v>
      </c>
      <c r="E14" s="155" t="s">
        <v>104</v>
      </c>
      <c r="F14" s="155"/>
      <c r="G14" s="155"/>
      <c r="H14" s="155"/>
      <c r="I14" s="157"/>
      <c r="J14" s="155"/>
      <c r="K14" s="158"/>
      <c r="L14" s="155"/>
      <c r="M14" s="158"/>
      <c r="N14" s="155"/>
      <c r="P14" s="137" t="s">
        <v>105</v>
      </c>
    </row>
    <row r="15" spans="2:16" s="135" customFormat="1" ht="12.75" customHeight="1">
      <c r="B15" s="140" t="s">
        <v>64</v>
      </c>
      <c r="D15" s="141" t="s">
        <v>106</v>
      </c>
      <c r="E15" s="141" t="s">
        <v>107</v>
      </c>
      <c r="I15" s="142"/>
      <c r="K15" s="143"/>
      <c r="M15" s="143"/>
      <c r="P15" s="141" t="s">
        <v>106</v>
      </c>
    </row>
    <row r="16" spans="1:16" s="16" customFormat="1" ht="12.75" customHeight="1">
      <c r="A16" s="159" t="s">
        <v>106</v>
      </c>
      <c r="B16" s="159" t="s">
        <v>108</v>
      </c>
      <c r="C16" s="159" t="s">
        <v>109</v>
      </c>
      <c r="D16" s="16" t="s">
        <v>110</v>
      </c>
      <c r="E16" s="16" t="s">
        <v>111</v>
      </c>
      <c r="F16" s="159" t="s">
        <v>112</v>
      </c>
      <c r="G16" s="160">
        <v>60.691</v>
      </c>
      <c r="H16" s="161" t="s">
        <v>4</v>
      </c>
      <c r="I16" s="161"/>
      <c r="J16" s="162"/>
      <c r="K16" s="160"/>
      <c r="L16" s="162"/>
      <c r="M16" s="160"/>
      <c r="N16" s="163"/>
      <c r="O16" s="164">
        <v>4</v>
      </c>
      <c r="P16" s="16" t="s">
        <v>11</v>
      </c>
    </row>
    <row r="17" spans="1:16" s="16" customFormat="1" ht="12.75" customHeight="1">
      <c r="A17" s="159" t="s">
        <v>11</v>
      </c>
      <c r="B17" s="159" t="s">
        <v>108</v>
      </c>
      <c r="C17" s="159" t="s">
        <v>109</v>
      </c>
      <c r="D17" s="16" t="s">
        <v>113</v>
      </c>
      <c r="E17" s="16" t="s">
        <v>114</v>
      </c>
      <c r="F17" s="159" t="s">
        <v>112</v>
      </c>
      <c r="G17" s="160">
        <v>60.691</v>
      </c>
      <c r="H17" s="161" t="s">
        <v>4</v>
      </c>
      <c r="I17" s="161"/>
      <c r="J17" s="162"/>
      <c r="K17" s="160"/>
      <c r="L17" s="162"/>
      <c r="M17" s="160"/>
      <c r="N17" s="163"/>
      <c r="O17" s="164">
        <v>4</v>
      </c>
      <c r="P17" s="16" t="s">
        <v>11</v>
      </c>
    </row>
    <row r="18" spans="2:16" s="135" customFormat="1" ht="12.75" customHeight="1">
      <c r="B18" s="140" t="s">
        <v>64</v>
      </c>
      <c r="D18" s="141" t="s">
        <v>11</v>
      </c>
      <c r="E18" s="141" t="s">
        <v>115</v>
      </c>
      <c r="I18" s="142"/>
      <c r="K18" s="143"/>
      <c r="M18" s="143"/>
      <c r="P18" s="141" t="s">
        <v>106</v>
      </c>
    </row>
    <row r="19" spans="1:16" s="16" customFormat="1" ht="12.75" customHeight="1">
      <c r="A19" s="159" t="s">
        <v>116</v>
      </c>
      <c r="B19" s="159" t="s">
        <v>108</v>
      </c>
      <c r="C19" s="159" t="s">
        <v>117</v>
      </c>
      <c r="D19" s="16" t="s">
        <v>118</v>
      </c>
      <c r="E19" s="16" t="s">
        <v>119</v>
      </c>
      <c r="F19" s="159" t="s">
        <v>112</v>
      </c>
      <c r="G19" s="160">
        <v>60.691</v>
      </c>
      <c r="H19" s="161" t="s">
        <v>4</v>
      </c>
      <c r="I19" s="161"/>
      <c r="J19" s="162"/>
      <c r="K19" s="160"/>
      <c r="L19" s="162"/>
      <c r="M19" s="160"/>
      <c r="N19" s="163"/>
      <c r="O19" s="164">
        <v>4</v>
      </c>
      <c r="P19" s="16" t="s">
        <v>11</v>
      </c>
    </row>
    <row r="20" spans="1:16" s="16" customFormat="1" ht="12.75" customHeight="1">
      <c r="A20" s="159" t="s">
        <v>120</v>
      </c>
      <c r="B20" s="159" t="s">
        <v>108</v>
      </c>
      <c r="C20" s="159" t="s">
        <v>117</v>
      </c>
      <c r="D20" s="16" t="s">
        <v>121</v>
      </c>
      <c r="E20" s="16" t="s">
        <v>122</v>
      </c>
      <c r="F20" s="159" t="s">
        <v>123</v>
      </c>
      <c r="G20" s="160">
        <v>407.232</v>
      </c>
      <c r="H20" s="161" t="s">
        <v>4</v>
      </c>
      <c r="I20" s="161"/>
      <c r="J20" s="162"/>
      <c r="K20" s="160"/>
      <c r="L20" s="162"/>
      <c r="M20" s="160"/>
      <c r="N20" s="163"/>
      <c r="O20" s="164">
        <v>4</v>
      </c>
      <c r="P20" s="16" t="s">
        <v>11</v>
      </c>
    </row>
    <row r="21" spans="1:16" s="16" customFormat="1" ht="12.75" customHeight="1">
      <c r="A21" s="165" t="s">
        <v>124</v>
      </c>
      <c r="B21" s="165" t="s">
        <v>125</v>
      </c>
      <c r="C21" s="165" t="s">
        <v>126</v>
      </c>
      <c r="D21" s="166" t="s">
        <v>127</v>
      </c>
      <c r="E21" s="166" t="s">
        <v>128</v>
      </c>
      <c r="F21" s="165" t="s">
        <v>123</v>
      </c>
      <c r="G21" s="167">
        <v>407.232</v>
      </c>
      <c r="H21" s="168" t="s">
        <v>4</v>
      </c>
      <c r="I21" s="168"/>
      <c r="J21" s="169"/>
      <c r="K21" s="167"/>
      <c r="L21" s="169"/>
      <c r="M21" s="167"/>
      <c r="N21" s="170"/>
      <c r="O21" s="171">
        <v>8</v>
      </c>
      <c r="P21" s="166" t="s">
        <v>11</v>
      </c>
    </row>
    <row r="22" spans="1:16" s="16" customFormat="1" ht="12.75" customHeight="1">
      <c r="A22" s="165" t="s">
        <v>129</v>
      </c>
      <c r="B22" s="165" t="s">
        <v>125</v>
      </c>
      <c r="C22" s="165" t="s">
        <v>126</v>
      </c>
      <c r="D22" s="166" t="s">
        <v>130</v>
      </c>
      <c r="E22" s="166" t="s">
        <v>131</v>
      </c>
      <c r="F22" s="165" t="s">
        <v>132</v>
      </c>
      <c r="G22" s="167">
        <v>5</v>
      </c>
      <c r="H22" s="168" t="s">
        <v>4</v>
      </c>
      <c r="I22" s="168"/>
      <c r="J22" s="169"/>
      <c r="K22" s="167"/>
      <c r="L22" s="169"/>
      <c r="M22" s="167"/>
      <c r="N22" s="170"/>
      <c r="O22" s="171">
        <v>8</v>
      </c>
      <c r="P22" s="166" t="s">
        <v>11</v>
      </c>
    </row>
    <row r="23" spans="1:16" s="16" customFormat="1" ht="12.75" customHeight="1">
      <c r="A23" s="159" t="s">
        <v>133</v>
      </c>
      <c r="B23" s="159" t="s">
        <v>108</v>
      </c>
      <c r="C23" s="159" t="s">
        <v>117</v>
      </c>
      <c r="D23" s="16" t="s">
        <v>134</v>
      </c>
      <c r="E23" s="16" t="s">
        <v>135</v>
      </c>
      <c r="F23" s="159" t="s">
        <v>136</v>
      </c>
      <c r="G23" s="160">
        <v>210</v>
      </c>
      <c r="H23" s="161" t="s">
        <v>4</v>
      </c>
      <c r="I23" s="161"/>
      <c r="J23" s="162"/>
      <c r="K23" s="160"/>
      <c r="L23" s="162"/>
      <c r="M23" s="160"/>
      <c r="N23" s="163"/>
      <c r="O23" s="164">
        <v>4</v>
      </c>
      <c r="P23" s="16" t="s">
        <v>11</v>
      </c>
    </row>
    <row r="24" spans="1:16" s="16" customFormat="1" ht="12.75" customHeight="1">
      <c r="A24" s="159" t="s">
        <v>137</v>
      </c>
      <c r="B24" s="159" t="s">
        <v>108</v>
      </c>
      <c r="C24" s="159" t="s">
        <v>117</v>
      </c>
      <c r="D24" s="16" t="s">
        <v>138</v>
      </c>
      <c r="E24" s="16" t="s">
        <v>139</v>
      </c>
      <c r="F24" s="159" t="s">
        <v>136</v>
      </c>
      <c r="G24" s="160">
        <v>72.8</v>
      </c>
      <c r="H24" s="161" t="s">
        <v>4</v>
      </c>
      <c r="I24" s="161"/>
      <c r="J24" s="162"/>
      <c r="K24" s="160"/>
      <c r="L24" s="162"/>
      <c r="M24" s="160"/>
      <c r="N24" s="163"/>
      <c r="O24" s="164">
        <v>4</v>
      </c>
      <c r="P24" s="16" t="s">
        <v>11</v>
      </c>
    </row>
    <row r="25" spans="5:13" s="144" customFormat="1" ht="12.75" customHeight="1">
      <c r="E25" s="145" t="s">
        <v>89</v>
      </c>
      <c r="I25" s="146">
        <f>I14</f>
        <v>0</v>
      </c>
      <c r="K25" s="147">
        <f>K14</f>
        <v>0</v>
      </c>
      <c r="M25" s="147">
        <f>M14</f>
        <v>0</v>
      </c>
    </row>
  </sheetData>
  <sheetProtection/>
  <printOptions horizontalCentered="1"/>
  <pageMargins left="0.787401556968689" right="0.787401556968689" top="0.5905511975288391" bottom="0.5905511975288391" header="0" footer="0"/>
  <pageSetup fitToHeight="999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Dagmar Sošková</cp:lastModifiedBy>
  <cp:lastPrinted>2010-07-30T11:52:07Z</cp:lastPrinted>
  <dcterms:created xsi:type="dcterms:W3CDTF">2010-07-30T07:51:38Z</dcterms:created>
  <dcterms:modified xsi:type="dcterms:W3CDTF">2013-01-07T09:02:42Z</dcterms:modified>
  <cp:category/>
  <cp:version/>
  <cp:contentType/>
  <cp:contentStatus/>
</cp:coreProperties>
</file>