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6405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'Položky'!$A$1:$G$86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<sst xmlns="http://schemas.openxmlformats.org/spreadsheetml/2006/main" count="313" uniqueCount="204">
  <si>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</si>
  <si>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</si>
  <si>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</si>
  <si>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</si>
  <si>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</si>
  <si>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</si>
  <si>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</si>
  <si>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</si>
  <si>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</si>
  <si>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</si>
  <si>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</si>
  <si>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</si>
  <si>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</si>
  <si>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</si>
  <si>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</si>
  <si>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</si>
  <si>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</si>
  <si>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</si>
  <si>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</si>
  <si>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</si>
  <si>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</si>
  <si>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</si>
  <si>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</si>
  <si>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</si>
  <si>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</si>
  <si>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</si>
  <si>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</si>
  <si>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</si>
  <si>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</si>
  <si>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</si>
  <si>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</si>
  <si>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</si>
  <si>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</si>
  <si>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</si>
  <si>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</si>
  <si>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</si>
  <si>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</si>
  <si>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</si>
  <si>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</si>
  <si>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</si>
  <si>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</si>
  <si>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</si>
  <si>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</si>
  <si>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</si>
  <si>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</si>
  <si>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</si>
  <si>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</si>
  <si>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</si>
  <si>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</si>
  <si>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</si>
  <si>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</si>
  <si>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</si>
  <si>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</si>
  <si>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</si>
  <si>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</si>
  <si>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</si>
  <si>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</si>
  <si>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</si>
  <si>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</si>
  <si>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</si>
  <si>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</si>
  <si>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</si>
  <si>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</si>
  <si>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</si>
  <si>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</si>
  <si>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</si>
  <si>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</si>
  <si>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</si>
  <si>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</si>
  <si>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</si>
  <si>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</si>
  <si>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</si>
  <si>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</si>
  <si>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</si>
  <si>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</si>
  <si>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</si>
  <si>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1311</t>
  </si>
  <si>
    <t>Oprava bytu č.8 ul.Dehtová č.1450/9,Ost.-Vítkovice</t>
  </si>
  <si>
    <t>E- 7544/13</t>
  </si>
  <si>
    <t>01b</t>
  </si>
  <si>
    <t>Oprava plyn.instalace</t>
  </si>
  <si>
    <t>803.51</t>
  </si>
  <si>
    <t>131101b</t>
  </si>
  <si>
    <t>34</t>
  </si>
  <si>
    <t>Stěny a příčky</t>
  </si>
  <si>
    <t>340235211R00</t>
  </si>
  <si>
    <t xml:space="preserve">Zazdívka otvorů 0,0225 m2 cihlami, tl.zdi do 10cm </t>
  </si>
  <si>
    <t>kus</t>
  </si>
  <si>
    <t>61</t>
  </si>
  <si>
    <t>Upravy povrchů vnitřní</t>
  </si>
  <si>
    <t>612401191R00</t>
  </si>
  <si>
    <t xml:space="preserve">Omítka malých ploch vnitřních stěn do 0,09 m2 </t>
  </si>
  <si>
    <t xml:space="preserve">   dle průrazů         :4*2</t>
  </si>
  <si>
    <t>97</t>
  </si>
  <si>
    <t>Prorážení otvorů</t>
  </si>
  <si>
    <t>971031100U00</t>
  </si>
  <si>
    <t xml:space="preserve">Bourání otv zdi cih 0,02m2, tl 15cm </t>
  </si>
  <si>
    <t xml:space="preserve">    výkr. P- 02         :3</t>
  </si>
  <si>
    <t>979011111R00</t>
  </si>
  <si>
    <t xml:space="preserve">Svislá doprava suti a vybour. hmot za 2.NP a 1.PP 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</si>
  <si>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</si>
  <si>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</si>
  <si>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</si>
  <si>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</si>
  <si>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</si>
  <si>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</si>
  <si>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</si>
  <si>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</si>
  <si>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</si>
  <si>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</si>
  <si>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</si>
  <si>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99</t>
  </si>
  <si>
    <t>Staveništní přesun hmot</t>
  </si>
  <si>
    <t>999281111R00</t>
  </si>
  <si>
    <t xml:space="preserve">Přesun hmot pro opravy a údržbu do výšky 25 m </t>
  </si>
  <si>
    <t>723</t>
  </si>
  <si>
    <t>Vnitřní plynovod</t>
  </si>
  <si>
    <t>722220861R00</t>
  </si>
  <si>
    <t xml:space="preserve">Demontáž armatur s dvěma závity G 3/4 </t>
  </si>
  <si>
    <t xml:space="preserve">   výkr. P- 01           :3</t>
  </si>
  <si>
    <t>723111202U00</t>
  </si>
  <si>
    <t xml:space="preserve">Potrubí ocelzáv černé svař DN 15   (1/2'') </t>
  </si>
  <si>
    <t>m</t>
  </si>
  <si>
    <t xml:space="preserve">   výkr. P- 02          :1,0+3,7</t>
  </si>
  <si>
    <t>723111203U00</t>
  </si>
  <si>
    <t xml:space="preserve">Potrubí ocelzáv černé svař DN 20   (3/4'') </t>
  </si>
  <si>
    <t xml:space="preserve">   výkr. P- 02          :2,7+2,0*2+1,0</t>
  </si>
  <si>
    <t>723111204U00</t>
  </si>
  <si>
    <t xml:space="preserve">Potrubí ocelzáv černé svař DN 25  (1'') </t>
  </si>
  <si>
    <t xml:space="preserve">   výkr. P- 02          :2,4</t>
  </si>
  <si>
    <t>723120804R00</t>
  </si>
  <si>
    <t xml:space="preserve">Demontáž potrubí svařovaného závitového do DN 25 </t>
  </si>
  <si>
    <t xml:space="preserve">    výkr. P- 01       :3,1+1,3+2*2,0+2,6+4,8+2,0+2,2</t>
  </si>
  <si>
    <t>723150365R00</t>
  </si>
  <si>
    <t xml:space="preserve">Potrubí ocel. černé svařované - chráničky D 38/2,6 </t>
  </si>
  <si>
    <t xml:space="preserve">    pro  tr. 15 mm          :0,12</t>
  </si>
  <si>
    <t>723150366R00</t>
  </si>
  <si>
    <t xml:space="preserve">Potrubí ocel. černé svařované-chráničky D 44,5/2,6 </t>
  </si>
  <si>
    <t xml:space="preserve">    pro  tr. 20+ 25 mm          :0,12*2</t>
  </si>
  <si>
    <t>723150390A</t>
  </si>
  <si>
    <t xml:space="preserve">Utěsnění kolem plyn.potrubí miner.vlnou </t>
  </si>
  <si>
    <t xml:space="preserve">    výkr. P- 02          :3</t>
  </si>
  <si>
    <t>723190103U00</t>
  </si>
  <si>
    <t xml:space="preserve">Přípoj plyn hadice G1/2x1/2 dl-100 </t>
  </si>
  <si>
    <t>soubor</t>
  </si>
  <si>
    <t xml:space="preserve">    výkr. P- 02     PH 1/2''        :3</t>
  </si>
  <si>
    <t>723190901R00</t>
  </si>
  <si>
    <t xml:space="preserve">Uzavření nebo otevření plynového potrubí </t>
  </si>
  <si>
    <t>723190907R00</t>
  </si>
  <si>
    <t xml:space="preserve">Odvzdušnění a napuštění plynového potrubí </t>
  </si>
  <si>
    <t xml:space="preserve">   dle nového potrubí       :4,7+7,7+2,4</t>
  </si>
  <si>
    <t>723190909R00</t>
  </si>
  <si>
    <t xml:space="preserve">Zkouška tlaková  plynového potrubí </t>
  </si>
  <si>
    <t xml:space="preserve">    výkr. P- 02        :3</t>
  </si>
  <si>
    <t>723231162U00</t>
  </si>
  <si>
    <t xml:space="preserve">Ku ko vni zá PN42-185°C G1/2+ko DAD </t>
  </si>
  <si>
    <t xml:space="preserve">    výkr. P- 02     KK 1/2''        :3</t>
  </si>
  <si>
    <t>998723201R00</t>
  </si>
  <si>
    <t xml:space="preserve">Přesun hmot pro vnitřní plynovod, výšky do 6 m </t>
  </si>
  <si>
    <t>905      R01</t>
  </si>
  <si>
    <t xml:space="preserve">Hzs- staveb.obj.- rozvody plynu vč.napoj.spotřebič </t>
  </si>
  <si>
    <t>hod</t>
  </si>
  <si>
    <t xml:space="preserve">     celkem         :6</t>
  </si>
  <si>
    <t>725</t>
  </si>
  <si>
    <t>Zařizovací předměty</t>
  </si>
  <si>
    <t>725514901A</t>
  </si>
  <si>
    <t xml:space="preserve">Demontáž plynového průtokového ohřívače </t>
  </si>
  <si>
    <t xml:space="preserve">   výkr. P- 01/02     PO        :1</t>
  </si>
  <si>
    <t>725610810R00</t>
  </si>
  <si>
    <t>Demontáž plynového sporáku pro opět.montáž vč.přemístění na dočasnou deponii</t>
  </si>
  <si>
    <t xml:space="preserve">   výkr. P- 01/02     SP       :1</t>
  </si>
  <si>
    <t>725610912R00</t>
  </si>
  <si>
    <t xml:space="preserve">Zpětná montáž plyn.sporáků s úpravou instalace </t>
  </si>
  <si>
    <t>725650805R00</t>
  </si>
  <si>
    <t>Demontáž těles otopných plynových podokenních pro opět.montáž</t>
  </si>
  <si>
    <t xml:space="preserve">   výkr. P- 01/02     PT       :1</t>
  </si>
  <si>
    <t>725659102R00</t>
  </si>
  <si>
    <t xml:space="preserve">Montáž těles otopných plyn., odtah.stěna, 1 otvor </t>
  </si>
  <si>
    <t xml:space="preserve">   výkr. P- 01/02     PT+ PT2        :1+1</t>
  </si>
  <si>
    <t>998725201R00</t>
  </si>
  <si>
    <t xml:space="preserve">Přesun hmot pro zařizovací předměty, výšky do 6 m </t>
  </si>
  <si>
    <t>769</t>
  </si>
  <si>
    <t>Otvorové prvky z plastu</t>
  </si>
  <si>
    <t>769000019A</t>
  </si>
  <si>
    <t>Dodatečné proved,okenní štěrbiny *EMF 22* do stávaj.plastového okna</t>
  </si>
  <si>
    <t xml:space="preserve">    výkr, P- 02      (V1)        :1</t>
  </si>
  <si>
    <t>998766201R00</t>
  </si>
  <si>
    <t xml:space="preserve">Přesun hmot pro truhlářské konstr., výšky do 6 m </t>
  </si>
  <si>
    <t>783</t>
  </si>
  <si>
    <t>Nátěry</t>
  </si>
  <si>
    <t>783425111U00</t>
  </si>
  <si>
    <t xml:space="preserve">Nátěr synt armatur do 100 mm   1a+1z+1e </t>
  </si>
  <si>
    <t xml:space="preserve">    výkr. P- 02     KK        :3</t>
  </si>
  <si>
    <t>783425412U00</t>
  </si>
  <si>
    <t xml:space="preserve">Nátěr synt potrubí do 50 mm   1a+1z+2e </t>
  </si>
  <si>
    <t>Ztížené výrobní podmínky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</si>
  <si>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</si>
  <si>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</si>
  <si>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</si>
  <si>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</si>
  <si>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</si>
  <si>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</si>
  <si>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Statutární město Ostrava,MO Vítkovice</t>
  </si>
  <si>
    <t>MS- projekce s.r.o.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</si>
</sst>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1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33" borderId="29" xfId="0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centerContinuous"/>
    </xf>
    <xf numFmtId="0" fontId="1" fillId="33" borderId="30" xfId="0" applyFont="1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50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6" applyFont="1" applyBorder="1">
      <alignment/>
      <protection/>
    </xf>
    <xf numFmtId="0" fontId="0" fillId="0" borderId="52" xfId="46" applyBorder="1">
      <alignment/>
      <protection/>
    </xf>
    <xf numFmtId="0" fontId="0" fillId="0" borderId="52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3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0" fillId="33" borderId="41" xfId="0" applyFill="1" applyBorder="1" applyAlignment="1">
      <alignment/>
    </xf>
    <xf numFmtId="0" fontId="1" fillId="33" borderId="56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33" borderId="37" xfId="0" applyFill="1" applyBorder="1" applyAlignment="1">
      <alignment/>
    </xf>
    <xf numFmtId="0" fontId="1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4" fontId="0" fillId="33" borderId="57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1" xfId="46" applyBorder="1">
      <alignment/>
      <protection/>
    </xf>
    <xf numFmtId="0" fontId="5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1" fillId="0" borderId="58" xfId="46" applyFont="1" applyBorder="1" applyAlignment="1">
      <alignment horizontal="center"/>
      <protection/>
    </xf>
    <xf numFmtId="49" fontId="1" fillId="0" borderId="58" xfId="46" applyNumberFormat="1" applyFont="1" applyBorder="1" applyAlignment="1">
      <alignment horizontal="left"/>
      <protection/>
    </xf>
    <xf numFmtId="0" fontId="1" fillId="0" borderId="58" xfId="46" applyFont="1" applyBorder="1">
      <alignment/>
      <protection/>
    </xf>
    <xf numFmtId="0" fontId="0" fillId="0" borderId="58" xfId="46" applyBorder="1" applyAlignment="1">
      <alignment horizontal="center"/>
      <protection/>
    </xf>
    <xf numFmtId="0" fontId="0" fillId="0" borderId="58" xfId="46" applyNumberFormat="1" applyBorder="1" applyAlignment="1">
      <alignment horizontal="right"/>
      <protection/>
    </xf>
    <xf numFmtId="0" fontId="0" fillId="0" borderId="58" xfId="46" applyNumberFormat="1" applyBorder="1">
      <alignment/>
      <protection/>
    </xf>
    <xf numFmtId="0" fontId="0" fillId="0" borderId="0" xfId="46" applyNumberFormat="1">
      <alignment/>
      <protection/>
    </xf>
    <xf numFmtId="0" fontId="12" fillId="0" borderId="0" xfId="46" applyFont="1">
      <alignment/>
      <protection/>
    </xf>
    <xf numFmtId="0" fontId="0" fillId="0" borderId="58" xfId="46" applyFont="1" applyBorder="1" applyAlignment="1">
      <alignment horizontal="center" vertical="top"/>
      <protection/>
    </xf>
    <xf numFmtId="49" fontId="8" fillId="0" borderId="58" xfId="46" applyNumberFormat="1" applyFont="1" applyBorder="1" applyAlignment="1">
      <alignment horizontal="left" vertical="top"/>
      <protection/>
    </xf>
    <xf numFmtId="0" fontId="8" fillId="0" borderId="58" xfId="46" applyFont="1" applyBorder="1" applyAlignment="1">
      <alignment wrapText="1"/>
      <protection/>
    </xf>
    <xf numFmtId="49" fontId="8" fillId="0" borderId="58" xfId="46" applyNumberFormat="1" applyFont="1" applyBorder="1" applyAlignment="1">
      <alignment horizontal="center" shrinkToFit="1"/>
      <protection/>
    </xf>
    <xf numFmtId="4" fontId="8" fillId="0" borderId="58" xfId="46" applyNumberFormat="1" applyFont="1" applyBorder="1" applyAlignment="1">
      <alignment horizontal="right"/>
      <protection/>
    </xf>
    <xf numFmtId="4" fontId="8" fillId="0" borderId="58" xfId="46" applyNumberFormat="1" applyFont="1" applyBorder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3" fillId="0" borderId="0" xfId="46" applyFont="1" applyAlignment="1">
      <alignment wrapText="1"/>
      <protection/>
    </xf>
    <xf numFmtId="4" fontId="14" fillId="34" borderId="58" xfId="46" applyNumberFormat="1" applyFont="1" applyFill="1" applyBorder="1" applyAlignment="1">
      <alignment horizontal="right" wrapText="1"/>
      <protection/>
    </xf>
    <xf numFmtId="0" fontId="14" fillId="34" borderId="58" xfId="46" applyFont="1" applyFill="1" applyBorder="1" applyAlignment="1">
      <alignment horizontal="left" wrapText="1"/>
      <protection/>
    </xf>
    <xf numFmtId="0" fontId="14" fillId="0" borderId="58" xfId="0" applyFont="1" applyBorder="1" applyAlignment="1">
      <alignment horizontal="right"/>
    </xf>
    <xf numFmtId="0" fontId="0" fillId="33" borderId="14" xfId="46" applyFill="1" applyBorder="1" applyAlignment="1">
      <alignment horizontal="center"/>
      <protection/>
    </xf>
    <xf numFmtId="49" fontId="3" fillId="33" borderId="14" xfId="46" applyNumberFormat="1" applyFont="1" applyFill="1" applyBorder="1" applyAlignment="1">
      <alignment horizontal="left"/>
      <protection/>
    </xf>
    <xf numFmtId="0" fontId="3" fillId="33" borderId="14" xfId="46" applyFont="1" applyFill="1" applyBorder="1">
      <alignment/>
      <protection/>
    </xf>
    <xf numFmtId="4" fontId="0" fillId="33" borderId="14" xfId="46" applyNumberFormat="1" applyFill="1" applyBorder="1" applyAlignment="1">
      <alignment horizontal="right"/>
      <protection/>
    </xf>
    <xf numFmtId="4" fontId="1" fillId="33" borderId="14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6" fillId="0" borderId="0" xfId="46" applyFont="1" applyAlignment="1">
      <alignment/>
      <protection/>
    </xf>
    <xf numFmtId="0" fontId="17" fillId="0" borderId="0" xfId="46" applyFont="1" applyBorder="1">
      <alignment/>
      <protection/>
    </xf>
    <xf numFmtId="3" fontId="17" fillId="0" borderId="0" xfId="46" applyNumberFormat="1" applyFont="1" applyBorder="1" applyAlignment="1">
      <alignment horizontal="right"/>
      <protection/>
    </xf>
    <xf numFmtId="4" fontId="17" fillId="0" borderId="0" xfId="46" applyNumberFormat="1" applyFont="1" applyBorder="1">
      <alignment/>
      <protection/>
    </xf>
    <xf numFmtId="0" fontId="16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60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7" fillId="33" borderId="61" xfId="0" applyNumberFormat="1" applyFont="1" applyFill="1" applyBorder="1" applyAlignment="1">
      <alignment horizontal="right" indent="2"/>
    </xf>
    <xf numFmtId="167" fontId="7" fillId="33" borderId="57" xfId="0" applyNumberFormat="1" applyFont="1" applyFill="1" applyBorder="1" applyAlignment="1">
      <alignment horizontal="right" indent="2"/>
    </xf>
    <xf numFmtId="0" fontId="5" fillId="0" borderId="1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3" fontId="1" fillId="33" borderId="38" xfId="0" applyNumberFormat="1" applyFont="1" applyFill="1" applyBorder="1" applyAlignment="1">
      <alignment horizontal="right"/>
    </xf>
    <xf numFmtId="3" fontId="1" fillId="33" borderId="57" xfId="0" applyNumberFormat="1" applyFont="1" applyFill="1" applyBorder="1" applyAlignment="1">
      <alignment horizontal="right"/>
    </xf>
    <xf numFmtId="0" fontId="0" fillId="0" borderId="62" xfId="46" applyFont="1" applyBorder="1" applyAlignment="1">
      <alignment horizontal="center"/>
      <protection/>
    </xf>
    <xf numFmtId="0" fontId="0" fillId="0" borderId="63" xfId="46" applyFont="1" applyBorder="1" applyAlignment="1">
      <alignment horizontal="center"/>
      <protection/>
    </xf>
    <xf numFmtId="0" fontId="0" fillId="0" borderId="64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left"/>
      <protection/>
    </xf>
    <xf numFmtId="0" fontId="0" fillId="0" borderId="52" xfId="46" applyFont="1" applyBorder="1" applyAlignment="1">
      <alignment horizontal="left"/>
      <protection/>
    </xf>
    <xf numFmtId="0" fontId="0" fillId="0" borderId="67" xfId="46" applyFont="1" applyBorder="1" applyAlignment="1">
      <alignment horizontal="left"/>
      <protection/>
    </xf>
    <xf numFmtId="49" fontId="14" fillId="34" borderId="42" xfId="46" applyNumberFormat="1" applyFont="1" applyFill="1" applyBorder="1" applyAlignment="1">
      <alignment horizontal="left" wrapText="1"/>
      <protection/>
    </xf>
    <xf numFmtId="49" fontId="15" fillId="0" borderId="0" xfId="0" applyNumberFormat="1" applyFont="1" applyAlignment="1">
      <alignment horizontal="left" wrapText="1"/>
    </xf>
    <xf numFmtId="0" fontId="9" fillId="0" borderId="0" xfId="46" applyFont="1" applyAlignment="1">
      <alignment horizontal="center"/>
      <protection/>
    </xf>
    <xf numFmtId="49" fontId="0" fillId="0" borderId="64" xfId="46" applyNumberFormat="1" applyFont="1" applyBorder="1" applyAlignment="1">
      <alignment horizontal="center"/>
      <protection/>
    </xf>
    <xf numFmtId="0" fontId="0" fillId="0" borderId="66" xfId="46" applyBorder="1" applyAlignment="1">
      <alignment horizontal="center" shrinkToFit="1"/>
      <protection/>
    </xf>
    <xf numFmtId="0" fontId="0" fillId="0" borderId="52" xfId="46" applyBorder="1" applyAlignment="1">
      <alignment horizontal="center" shrinkToFit="1"/>
      <protection/>
    </xf>
    <xf numFmtId="0" fontId="0" fillId="0" borderId="67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131101b</v>
      </c>
      <c r="D2" s="5" t="str">
        <f>Rekapitulace!G2</f>
        <v>Oprava bytu č.8 ul.Dehtová č.1450/9,Ost.-Vítkovice</v>
      </c>
      <c r="E2" s="4"/>
      <c r="F2" s="6" t="s">
        <v>1</v>
      </c>
      <c r="G2" s="7" t="s">
        <v>81</v>
      </c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79</v>
      </c>
      <c r="B5" s="16"/>
      <c r="C5" s="17" t="s">
        <v>80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7" t="s">
        <v>203</v>
      </c>
      <c r="D8" s="207"/>
      <c r="E8" s="208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7" t="str">
        <f>Projektant</f>
        <v>MS- projekce s.r.o.</v>
      </c>
      <c r="D9" s="207"/>
      <c r="E9" s="208"/>
      <c r="F9" s="11"/>
      <c r="G9" s="33"/>
      <c r="H9" s="34"/>
    </row>
    <row r="10" spans="1:8" ht="12.75">
      <c r="A10" s="28" t="s">
        <v>14</v>
      </c>
      <c r="B10" s="11"/>
      <c r="C10" s="207" t="s">
        <v>202</v>
      </c>
      <c r="D10" s="207"/>
      <c r="E10" s="207"/>
      <c r="F10" s="35"/>
      <c r="G10" s="36"/>
      <c r="H10" s="37"/>
    </row>
    <row r="11" spans="1:57" ht="13.5" customHeight="1">
      <c r="A11" s="28" t="s">
        <v>15</v>
      </c>
      <c r="B11" s="11"/>
      <c r="C11" s="207"/>
      <c r="D11" s="207"/>
      <c r="E11" s="207"/>
      <c r="F11" s="38" t="s">
        <v>16</v>
      </c>
      <c r="G11" s="39" t="s">
        <v>78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199"/>
      <c r="D12" s="199"/>
      <c r="E12" s="199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Rekapitulace!A20</f>
        <v>Ztížené výrobní podmínky</v>
      </c>
      <c r="E15" s="57"/>
      <c r="F15" s="58"/>
      <c r="G15" s="55">
        <f>Rekapitulace!I20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59" t="str">
        <f>Rekapitulace!A21</f>
        <v>Přesun stavebních kapacit</v>
      </c>
      <c r="E16" s="60"/>
      <c r="F16" s="61"/>
      <c r="G16" s="55">
        <f>Rekapitulace!I21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59" t="str">
        <f>Rekapitulace!A22</f>
        <v>Mimostaveništní doprava</v>
      </c>
      <c r="E17" s="60"/>
      <c r="F17" s="61"/>
      <c r="G17" s="55">
        <f>Rekapitulace!I22</f>
        <v>0</v>
      </c>
    </row>
    <row r="18" spans="1:7" ht="15.75" customHeight="1">
      <c r="A18" s="62" t="s">
        <v>27</v>
      </c>
      <c r="B18" s="63" t="s">
        <v>28</v>
      </c>
      <c r="C18" s="55">
        <f>Dodavka</f>
        <v>0</v>
      </c>
      <c r="D18" s="59" t="str">
        <f>Rekapitulace!A23</f>
        <v>Zařízení staveniště</v>
      </c>
      <c r="E18" s="60"/>
      <c r="F18" s="61"/>
      <c r="G18" s="55">
        <f>Rekapitulace!I23</f>
        <v>0</v>
      </c>
    </row>
    <row r="19" spans="1:7" ht="15.75" customHeight="1">
      <c r="A19" s="64" t="s">
        <v>29</v>
      </c>
      <c r="B19" s="54"/>
      <c r="C19" s="55">
        <f>SUM(C15:C18)</f>
        <v>0</v>
      </c>
      <c r="D19" s="65" t="str">
        <f>Rekapitulace!A24</f>
        <v>Provoz investora</v>
      </c>
      <c r="E19" s="60"/>
      <c r="F19" s="61"/>
      <c r="G19" s="55">
        <f>Rekapitulace!I24</f>
        <v>0</v>
      </c>
    </row>
    <row r="20" spans="1:7" ht="15.75" customHeight="1">
      <c r="A20" s="64"/>
      <c r="B20" s="54"/>
      <c r="C20" s="55"/>
      <c r="D20" s="59" t="str">
        <f>Rekapitulace!A25</f>
        <v>Kompletační činnost (IČD)</v>
      </c>
      <c r="E20" s="60"/>
      <c r="F20" s="61"/>
      <c r="G20" s="55">
        <f>Rekapitulace!I25</f>
        <v>0</v>
      </c>
    </row>
    <row r="21" spans="1:7" ht="15.75" customHeight="1">
      <c r="A21" s="64" t="s">
        <v>30</v>
      </c>
      <c r="B21" s="54"/>
      <c r="C21" s="55">
        <f>HZS</f>
        <v>0</v>
      </c>
      <c r="D21" s="59" t="str">
        <f>Rekapitulace!A26</f>
        <v>Rezerva rozpočtu</v>
      </c>
      <c r="E21" s="60"/>
      <c r="F21" s="61"/>
      <c r="G21" s="55">
        <f>Rekapitulace!I26</f>
        <v>0</v>
      </c>
    </row>
    <row r="22" spans="1:7" ht="15.7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75" customHeight="1" thickBot="1">
      <c r="A23" s="201" t="s">
        <v>33</v>
      </c>
      <c r="B23" s="202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10</v>
      </c>
      <c r="D30" s="85" t="s">
        <v>43</v>
      </c>
      <c r="E30" s="87"/>
      <c r="F30" s="203">
        <f>ROUND(C23-F32,0)</f>
        <v>0</v>
      </c>
      <c r="G30" s="204"/>
    </row>
    <row r="31" spans="1:7" ht="12.75">
      <c r="A31" s="84" t="s">
        <v>44</v>
      </c>
      <c r="B31" s="85"/>
      <c r="C31" s="86">
        <f>SazbaDPH1</f>
        <v>10</v>
      </c>
      <c r="D31" s="85" t="s">
        <v>45</v>
      </c>
      <c r="E31" s="87"/>
      <c r="F31" s="203">
        <f>ROUND(PRODUCT(F30,C31/100),1)</f>
        <v>0</v>
      </c>
      <c r="G31" s="204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3">
        <v>0</v>
      </c>
      <c r="G32" s="204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03">
        <f>ROUND(PRODUCT(F32,C33/100),1)</f>
        <v>0</v>
      </c>
      <c r="G33" s="204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5">
        <f>CEILING(SUM(F30:F33),1)</f>
        <v>0</v>
      </c>
      <c r="G34" s="206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9"/>
      <c r="C37" s="209"/>
      <c r="D37" s="209"/>
      <c r="E37" s="209"/>
      <c r="F37" s="209"/>
      <c r="G37" s="209"/>
      <c r="H37" t="s">
        <v>5</v>
      </c>
    </row>
    <row r="38" spans="1:8" ht="12.75" customHeight="1">
      <c r="A38" s="95"/>
      <c r="B38" s="209"/>
      <c r="C38" s="209"/>
      <c r="D38" s="209"/>
      <c r="E38" s="209"/>
      <c r="F38" s="209"/>
      <c r="G38" s="209"/>
      <c r="H38" t="s">
        <v>5</v>
      </c>
    </row>
    <row r="39" spans="1:8" ht="409.5">
      <c r="A39" s="95"/>
      <c r="B39" s="209"/>
      <c r="C39" s="209"/>
      <c r="D39" s="209"/>
      <c r="E39" s="209"/>
      <c r="F39" s="209"/>
      <c r="G39" s="209"/>
      <c r="H39" t="s">
        <v>5</v>
      </c>
    </row>
    <row r="40" spans="1:8" ht="409.5">
      <c r="A40" s="95"/>
      <c r="B40" s="209"/>
      <c r="C40" s="209"/>
      <c r="D40" s="209"/>
      <c r="E40" s="209"/>
      <c r="F40" s="209"/>
      <c r="G40" s="209"/>
      <c r="H40" t="s">
        <v>5</v>
      </c>
    </row>
    <row r="41" spans="1:8" ht="409.5">
      <c r="A41" s="95"/>
      <c r="B41" s="209"/>
      <c r="C41" s="209"/>
      <c r="D41" s="209"/>
      <c r="E41" s="209"/>
      <c r="F41" s="209"/>
      <c r="G41" s="209"/>
      <c r="H41" t="s">
        <v>5</v>
      </c>
    </row>
    <row r="42" spans="1:8" ht="409.5">
      <c r="A42" s="95"/>
      <c r="B42" s="209"/>
      <c r="C42" s="209"/>
      <c r="D42" s="209"/>
      <c r="E42" s="209"/>
      <c r="F42" s="209"/>
      <c r="G42" s="209"/>
      <c r="H42" t="s">
        <v>5</v>
      </c>
    </row>
    <row r="43" spans="1:8" ht="409.5">
      <c r="A43" s="95"/>
      <c r="B43" s="209"/>
      <c r="C43" s="209"/>
      <c r="D43" s="209"/>
      <c r="E43" s="209"/>
      <c r="F43" s="209"/>
      <c r="G43" s="209"/>
      <c r="H43" t="s">
        <v>5</v>
      </c>
    </row>
    <row r="44" spans="1:8" ht="409.5">
      <c r="A44" s="95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5"/>
      <c r="B45" s="209"/>
      <c r="C45" s="209"/>
      <c r="D45" s="209"/>
      <c r="E45" s="209"/>
      <c r="F45" s="209"/>
      <c r="G45" s="209"/>
      <c r="H45" t="s">
        <v>5</v>
      </c>
    </row>
    <row r="46" spans="2:7" ht="409.5">
      <c r="B46" s="200"/>
      <c r="C46" s="200"/>
      <c r="D46" s="200"/>
      <c r="E46" s="200"/>
      <c r="F46" s="200"/>
      <c r="G46" s="200"/>
    </row>
    <row r="47" spans="2:7" ht="409.5">
      <c r="B47" s="200"/>
      <c r="C47" s="200"/>
      <c r="D47" s="200"/>
      <c r="E47" s="200"/>
      <c r="F47" s="200"/>
      <c r="G47" s="200"/>
    </row>
    <row r="48" spans="2:7" ht="409.5">
      <c r="B48" s="200"/>
      <c r="C48" s="200"/>
      <c r="D48" s="200"/>
      <c r="E48" s="200"/>
      <c r="F48" s="200"/>
      <c r="G48" s="200"/>
    </row>
    <row r="49" spans="2:7" ht="409.5">
      <c r="B49" s="200"/>
      <c r="C49" s="200"/>
      <c r="D49" s="200"/>
      <c r="E49" s="200"/>
      <c r="F49" s="200"/>
      <c r="G49" s="200"/>
    </row>
    <row r="50" spans="2:7" ht="409.5">
      <c r="B50" s="200"/>
      <c r="C50" s="200"/>
      <c r="D50" s="200"/>
      <c r="E50" s="200"/>
      <c r="F50" s="200"/>
      <c r="G50" s="200"/>
    </row>
    <row r="51" spans="2:7" ht="409.5">
      <c r="B51" s="200"/>
      <c r="C51" s="200"/>
      <c r="D51" s="200"/>
      <c r="E51" s="200"/>
      <c r="F51" s="200"/>
      <c r="G51" s="200"/>
    </row>
    <row r="52" spans="2:7" ht="409.5">
      <c r="B52" s="200"/>
      <c r="C52" s="200"/>
      <c r="D52" s="200"/>
      <c r="E52" s="200"/>
      <c r="F52" s="200"/>
      <c r="G52" s="200"/>
    </row>
    <row r="53" spans="2:7" ht="409.5">
      <c r="B53" s="200"/>
      <c r="C53" s="200"/>
      <c r="D53" s="200"/>
      <c r="E53" s="200"/>
      <c r="F53" s="200"/>
      <c r="G53" s="200"/>
    </row>
    <row r="54" spans="2:7" ht="409.5">
      <c r="B54" s="200"/>
      <c r="C54" s="200"/>
      <c r="D54" s="200"/>
      <c r="E54" s="200"/>
      <c r="F54" s="200"/>
      <c r="G54" s="200"/>
    </row>
    <row r="55" spans="2:7" ht="409.5">
      <c r="B55" s="200"/>
      <c r="C55" s="200"/>
      <c r="D55" s="200"/>
      <c r="E55" s="200"/>
      <c r="F55" s="200"/>
      <c r="G55" s="200"/>
    </row>
  </sheetData>
  <sheetProtection/>
  <mergeCells count="22">
    <mergeCell ref="B53:G53"/>
    <mergeCell ref="B54:G54"/>
    <mergeCell ref="B55:G55"/>
    <mergeCell ref="B49:G49"/>
    <mergeCell ref="B50:G50"/>
    <mergeCell ref="B51:G51"/>
    <mergeCell ref="B52:G52"/>
    <mergeCell ref="C9:E9"/>
    <mergeCell ref="C11:E11"/>
    <mergeCell ref="C8:E8"/>
    <mergeCell ref="C10:E10"/>
    <mergeCell ref="B47:G47"/>
    <mergeCell ref="B48:G48"/>
    <mergeCell ref="B37:G45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48</v>
      </c>
      <c r="B1" s="213"/>
      <c r="C1" s="96" t="str">
        <f>CONCATENATE(cislostavby," ",nazevstavby)</f>
        <v>1311 Oprava bytu č.8 ul.Dehtová č.1450/9,Ost.-Vítkovice</v>
      </c>
      <c r="D1" s="97"/>
      <c r="E1" s="98"/>
      <c r="F1" s="97"/>
      <c r="G1" s="99" t="s">
        <v>49</v>
      </c>
      <c r="H1" s="100" t="s">
        <v>82</v>
      </c>
      <c r="I1" s="101"/>
    </row>
    <row r="2" spans="1:9" ht="13.5" thickBot="1">
      <c r="A2" s="214" t="s">
        <v>50</v>
      </c>
      <c r="B2" s="215"/>
      <c r="C2" s="102" t="str">
        <f>CONCATENATE(cisloobjektu," ",nazevobjektu)</f>
        <v>01b Oprava plyn.instalace</v>
      </c>
      <c r="D2" s="103"/>
      <c r="E2" s="104"/>
      <c r="F2" s="103"/>
      <c r="G2" s="216" t="s">
        <v>77</v>
      </c>
      <c r="H2" s="217"/>
      <c r="I2" s="218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5" t="str">
        <f>Položky!B7</f>
        <v>34</v>
      </c>
      <c r="B7" s="114" t="str">
        <f>Položky!C7</f>
        <v>Stěny a příčky</v>
      </c>
      <c r="D7" s="115"/>
      <c r="E7" s="196">
        <f>Položky!BA9</f>
        <v>0</v>
      </c>
      <c r="F7" s="197">
        <f>Položky!BB9</f>
        <v>0</v>
      </c>
      <c r="G7" s="197">
        <f>Položky!BC9</f>
        <v>0</v>
      </c>
      <c r="H7" s="197">
        <f>Položky!BD9</f>
        <v>0</v>
      </c>
      <c r="I7" s="198">
        <f>Položky!BE9</f>
        <v>0</v>
      </c>
    </row>
    <row r="8" spans="1:9" s="34" customFormat="1" ht="12.75">
      <c r="A8" s="195" t="str">
        <f>Položky!B10</f>
        <v>61</v>
      </c>
      <c r="B8" s="114" t="str">
        <f>Položky!C10</f>
        <v>Upravy povrchů vnitřní</v>
      </c>
      <c r="D8" s="115"/>
      <c r="E8" s="196">
        <f>Položky!BA13</f>
        <v>0</v>
      </c>
      <c r="F8" s="197">
        <f>Položky!BB13</f>
        <v>0</v>
      </c>
      <c r="G8" s="197">
        <f>Položky!BC13</f>
        <v>0</v>
      </c>
      <c r="H8" s="197">
        <f>Položky!BD13</f>
        <v>0</v>
      </c>
      <c r="I8" s="198">
        <f>Položky!BE13</f>
        <v>0</v>
      </c>
    </row>
    <row r="9" spans="1:9" s="34" customFormat="1" ht="12.75">
      <c r="A9" s="195" t="str">
        <f>Položky!B14</f>
        <v>97</v>
      </c>
      <c r="B9" s="114" t="str">
        <f>Položky!C14</f>
        <v>Prorážení otvorů</v>
      </c>
      <c r="D9" s="115"/>
      <c r="E9" s="196">
        <f>Položky!BA23</f>
        <v>0</v>
      </c>
      <c r="F9" s="197">
        <f>Položky!BB23</f>
        <v>0</v>
      </c>
      <c r="G9" s="197">
        <f>Položky!BC23</f>
        <v>0</v>
      </c>
      <c r="H9" s="197">
        <f>Položky!BD23</f>
        <v>0</v>
      </c>
      <c r="I9" s="198">
        <f>Položky!BE23</f>
        <v>0</v>
      </c>
    </row>
    <row r="10" spans="1:9" s="34" customFormat="1" ht="12.75">
      <c r="A10" s="195" t="str">
        <f>Položky!B24</f>
        <v>99</v>
      </c>
      <c r="B10" s="114" t="str">
        <f>Položky!C24</f>
        <v>Staveništní přesun hmot</v>
      </c>
      <c r="D10" s="115"/>
      <c r="E10" s="196">
        <f>Položky!BA26</f>
        <v>0</v>
      </c>
      <c r="F10" s="197">
        <f>Položky!BB26</f>
        <v>0</v>
      </c>
      <c r="G10" s="197">
        <f>Položky!BC26</f>
        <v>0</v>
      </c>
      <c r="H10" s="197">
        <f>Položky!BD26</f>
        <v>0</v>
      </c>
      <c r="I10" s="198">
        <f>Položky!BE26</f>
        <v>0</v>
      </c>
    </row>
    <row r="11" spans="1:9" s="34" customFormat="1" ht="12.75">
      <c r="A11" s="195" t="str">
        <f>Položky!B27</f>
        <v>723</v>
      </c>
      <c r="B11" s="114" t="str">
        <f>Položky!C27</f>
        <v>Vnitřní plynovod</v>
      </c>
      <c r="D11" s="115"/>
      <c r="E11" s="196">
        <f>Položky!BA62</f>
        <v>0</v>
      </c>
      <c r="F11" s="197">
        <f>Položky!BB62</f>
        <v>0</v>
      </c>
      <c r="G11" s="197">
        <f>Položky!BC62</f>
        <v>0</v>
      </c>
      <c r="H11" s="197">
        <f>Položky!BD62</f>
        <v>0</v>
      </c>
      <c r="I11" s="198">
        <f>Položky!BE62</f>
        <v>0</v>
      </c>
    </row>
    <row r="12" spans="1:9" s="34" customFormat="1" ht="12.75">
      <c r="A12" s="195" t="str">
        <f>Položky!B63</f>
        <v>725</v>
      </c>
      <c r="B12" s="114" t="str">
        <f>Položky!C63</f>
        <v>Zařizovací předměty</v>
      </c>
      <c r="D12" s="115"/>
      <c r="E12" s="196">
        <f>Položky!BA75</f>
        <v>0</v>
      </c>
      <c r="F12" s="197">
        <f>Položky!BB75</f>
        <v>0</v>
      </c>
      <c r="G12" s="197">
        <f>Položky!BC75</f>
        <v>0</v>
      </c>
      <c r="H12" s="197">
        <f>Položky!BD75</f>
        <v>0</v>
      </c>
      <c r="I12" s="198">
        <f>Položky!BE75</f>
        <v>0</v>
      </c>
    </row>
    <row r="13" spans="1:9" s="34" customFormat="1" ht="12.75">
      <c r="A13" s="195" t="str">
        <f>Položky!B76</f>
        <v>769</v>
      </c>
      <c r="B13" s="114" t="str">
        <f>Položky!C76</f>
        <v>Otvorové prvky z plastu</v>
      </c>
      <c r="D13" s="115"/>
      <c r="E13" s="196">
        <f>Položky!BA80</f>
        <v>0</v>
      </c>
      <c r="F13" s="197">
        <f>Položky!BB80</f>
        <v>0</v>
      </c>
      <c r="G13" s="197">
        <f>Položky!BC80</f>
        <v>0</v>
      </c>
      <c r="H13" s="197">
        <f>Položky!BD80</f>
        <v>0</v>
      </c>
      <c r="I13" s="198">
        <f>Položky!BE80</f>
        <v>0</v>
      </c>
    </row>
    <row r="14" spans="1:9" s="34" customFormat="1" ht="13.5" thickBot="1">
      <c r="A14" s="195" t="str">
        <f>Položky!B81</f>
        <v>783</v>
      </c>
      <c r="B14" s="114" t="str">
        <f>Položky!C81</f>
        <v>Nátěry</v>
      </c>
      <c r="D14" s="115"/>
      <c r="E14" s="196">
        <f>Položky!BA86</f>
        <v>0</v>
      </c>
      <c r="F14" s="197">
        <f>Položky!BB86</f>
        <v>0</v>
      </c>
      <c r="G14" s="197">
        <f>Položky!BC86</f>
        <v>0</v>
      </c>
      <c r="H14" s="197">
        <f>Položky!BD86</f>
        <v>0</v>
      </c>
      <c r="I14" s="198">
        <f>Položky!BE86</f>
        <v>0</v>
      </c>
    </row>
    <row r="15" spans="1:9" s="122" customFormat="1" ht="13.5" thickBot="1">
      <c r="A15" s="116"/>
      <c r="B15" s="117" t="s">
        <v>57</v>
      </c>
      <c r="C15" s="117"/>
      <c r="D15" s="118"/>
      <c r="E15" s="119">
        <f>SUM(E7:E14)</f>
        <v>0</v>
      </c>
      <c r="F15" s="120">
        <f>SUM(F7:F14)</f>
        <v>0</v>
      </c>
      <c r="G15" s="120">
        <f>SUM(G7:G14)</f>
        <v>0</v>
      </c>
      <c r="H15" s="120">
        <f>SUM(H7:H14)</f>
        <v>0</v>
      </c>
      <c r="I15" s="121">
        <f>SUM(I7:I14)</f>
        <v>0</v>
      </c>
    </row>
    <row r="16" spans="1:9" ht="12.75">
      <c r="A16" s="34"/>
      <c r="B16" s="34"/>
      <c r="C16" s="34"/>
      <c r="D16" s="34"/>
      <c r="E16" s="34"/>
      <c r="F16" s="34"/>
      <c r="G16" s="34"/>
      <c r="H16" s="34"/>
      <c r="I16" s="34"/>
    </row>
    <row r="17" spans="1:57" ht="19.5" customHeight="1">
      <c r="A17" s="106" t="s">
        <v>58</v>
      </c>
      <c r="B17" s="106"/>
      <c r="C17" s="106"/>
      <c r="D17" s="106"/>
      <c r="E17" s="106"/>
      <c r="F17" s="106"/>
      <c r="G17" s="123"/>
      <c r="H17" s="106"/>
      <c r="I17" s="106"/>
      <c r="BA17" s="40"/>
      <c r="BB17" s="40"/>
      <c r="BC17" s="40"/>
      <c r="BD17" s="40"/>
      <c r="BE17" s="40"/>
    </row>
    <row r="18" ht="13.5" thickBot="1"/>
    <row r="19" spans="1:9" ht="12.75">
      <c r="A19" s="71" t="s">
        <v>59</v>
      </c>
      <c r="B19" s="72"/>
      <c r="C19" s="72"/>
      <c r="D19" s="124"/>
      <c r="E19" s="125" t="s">
        <v>60</v>
      </c>
      <c r="F19" s="126" t="s">
        <v>61</v>
      </c>
      <c r="G19" s="127" t="s">
        <v>62</v>
      </c>
      <c r="H19" s="128"/>
      <c r="I19" s="129" t="s">
        <v>60</v>
      </c>
    </row>
    <row r="20" spans="1:53" ht="12.75">
      <c r="A20" s="130" t="s">
        <v>195</v>
      </c>
      <c r="B20" s="131"/>
      <c r="C20" s="131"/>
      <c r="D20" s="132"/>
      <c r="E20" s="133"/>
      <c r="F20" s="134"/>
      <c r="G20" s="135">
        <f aca="true" t="shared" si="0" ref="G20:G26">CHOOSE(BA20+1,HSV+PSV,HSV+PSV+Mont,HSV+PSV+Dodavka+Mont,HSV,PSV,Mont,Dodavka,Mont+Dodavka,0)</f>
        <v>0</v>
      </c>
      <c r="H20" s="136"/>
      <c r="I20" s="137">
        <f aca="true" t="shared" si="1" ref="I20:I26">E20+F20*G20/100</f>
        <v>0</v>
      </c>
      <c r="BA20">
        <v>0</v>
      </c>
    </row>
    <row r="21" spans="1:53" ht="12.75">
      <c r="A21" s="130" t="s">
        <v>196</v>
      </c>
      <c r="B21" s="131"/>
      <c r="C21" s="131"/>
      <c r="D21" s="132"/>
      <c r="E21" s="133"/>
      <c r="F21" s="134"/>
      <c r="G21" s="135">
        <f t="shared" si="0"/>
        <v>0</v>
      </c>
      <c r="H21" s="136"/>
      <c r="I21" s="137">
        <f t="shared" si="1"/>
        <v>0</v>
      </c>
      <c r="BA21">
        <v>0</v>
      </c>
    </row>
    <row r="22" spans="1:53" ht="12.75">
      <c r="A22" s="130" t="s">
        <v>197</v>
      </c>
      <c r="B22" s="131"/>
      <c r="C22" s="131"/>
      <c r="D22" s="132"/>
      <c r="E22" s="133"/>
      <c r="F22" s="134"/>
      <c r="G22" s="135">
        <f t="shared" si="0"/>
        <v>0</v>
      </c>
      <c r="H22" s="136"/>
      <c r="I22" s="137">
        <f t="shared" si="1"/>
        <v>0</v>
      </c>
      <c r="BA22">
        <v>0</v>
      </c>
    </row>
    <row r="23" spans="1:53" ht="12.75">
      <c r="A23" s="130" t="s">
        <v>198</v>
      </c>
      <c r="B23" s="131"/>
      <c r="C23" s="131"/>
      <c r="D23" s="132"/>
      <c r="E23" s="133"/>
      <c r="F23" s="134"/>
      <c r="G23" s="135">
        <f t="shared" si="0"/>
        <v>0</v>
      </c>
      <c r="H23" s="136"/>
      <c r="I23" s="137">
        <f t="shared" si="1"/>
        <v>0</v>
      </c>
      <c r="BA23">
        <v>1</v>
      </c>
    </row>
    <row r="24" spans="1:53" ht="12.75">
      <c r="A24" s="130" t="s">
        <v>199</v>
      </c>
      <c r="B24" s="131"/>
      <c r="C24" s="131"/>
      <c r="D24" s="132"/>
      <c r="E24" s="133"/>
      <c r="F24" s="134"/>
      <c r="G24" s="135">
        <f t="shared" si="0"/>
        <v>0</v>
      </c>
      <c r="H24" s="136"/>
      <c r="I24" s="137">
        <f t="shared" si="1"/>
        <v>0</v>
      </c>
      <c r="BA24">
        <v>1</v>
      </c>
    </row>
    <row r="25" spans="1:53" ht="12.75">
      <c r="A25" s="130" t="s">
        <v>200</v>
      </c>
      <c r="B25" s="131"/>
      <c r="C25" s="131"/>
      <c r="D25" s="132"/>
      <c r="E25" s="133"/>
      <c r="F25" s="134"/>
      <c r="G25" s="135">
        <f t="shared" si="0"/>
        <v>0</v>
      </c>
      <c r="H25" s="136"/>
      <c r="I25" s="137">
        <f t="shared" si="1"/>
        <v>0</v>
      </c>
      <c r="BA25">
        <v>2</v>
      </c>
    </row>
    <row r="26" spans="1:53" ht="12.75">
      <c r="A26" s="130" t="s">
        <v>201</v>
      </c>
      <c r="B26" s="131"/>
      <c r="C26" s="131"/>
      <c r="D26" s="132"/>
      <c r="E26" s="133"/>
      <c r="F26" s="134"/>
      <c r="G26" s="135">
        <f t="shared" si="0"/>
        <v>0</v>
      </c>
      <c r="H26" s="136"/>
      <c r="I26" s="137">
        <f t="shared" si="1"/>
        <v>0</v>
      </c>
      <c r="BA26">
        <v>2</v>
      </c>
    </row>
    <row r="27" spans="1:9" ht="13.5" thickBot="1">
      <c r="A27" s="138"/>
      <c r="B27" s="139" t="s">
        <v>63</v>
      </c>
      <c r="C27" s="140"/>
      <c r="D27" s="141"/>
      <c r="E27" s="142"/>
      <c r="F27" s="143"/>
      <c r="G27" s="143"/>
      <c r="H27" s="210">
        <f>SUM(I20:I26)</f>
        <v>0</v>
      </c>
      <c r="I27" s="211"/>
    </row>
    <row r="29" spans="2:9" ht="12.75">
      <c r="B29" s="122"/>
      <c r="F29" s="144"/>
      <c r="G29" s="145"/>
      <c r="H29" s="145"/>
      <c r="I29" s="146"/>
    </row>
    <row r="30" spans="6:9" ht="12.75">
      <c r="F30" s="144"/>
      <c r="G30" s="145"/>
      <c r="H30" s="145"/>
      <c r="I30" s="146"/>
    </row>
    <row r="31" spans="6:9" ht="12.75"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409.5">
      <c r="F46" s="144"/>
      <c r="G46" s="145"/>
      <c r="H46" s="145"/>
      <c r="I46" s="146"/>
    </row>
    <row r="47" spans="6:9" ht="409.5">
      <c r="F47" s="144"/>
      <c r="G47" s="145"/>
      <c r="H47" s="145"/>
      <c r="I47" s="146"/>
    </row>
    <row r="48" spans="6:9" ht="409.5">
      <c r="F48" s="144"/>
      <c r="G48" s="145"/>
      <c r="H48" s="145"/>
      <c r="I48" s="146"/>
    </row>
    <row r="49" spans="6:9" ht="409.5">
      <c r="F49" s="144"/>
      <c r="G49" s="145"/>
      <c r="H49" s="145"/>
      <c r="I49" s="146"/>
    </row>
    <row r="50" spans="6:9" ht="409.5">
      <c r="F50" s="144"/>
      <c r="G50" s="145"/>
      <c r="H50" s="145"/>
      <c r="I50" s="146"/>
    </row>
    <row r="51" spans="6:9" ht="409.5">
      <c r="F51" s="144"/>
      <c r="G51" s="145"/>
      <c r="H51" s="145"/>
      <c r="I51" s="146"/>
    </row>
    <row r="52" spans="6:9" ht="409.5">
      <c r="F52" s="144"/>
      <c r="G52" s="145"/>
      <c r="H52" s="145"/>
      <c r="I52" s="146"/>
    </row>
    <row r="53" spans="6:9" ht="409.5">
      <c r="F53" s="144"/>
      <c r="G53" s="145"/>
      <c r="H53" s="145"/>
      <c r="I53" s="146"/>
    </row>
    <row r="54" spans="6:9" ht="409.5">
      <c r="F54" s="144"/>
      <c r="G54" s="145"/>
      <c r="H54" s="145"/>
      <c r="I54" s="146"/>
    </row>
    <row r="55" spans="6:9" ht="409.5">
      <c r="F55" s="144"/>
      <c r="G55" s="145"/>
      <c r="H55" s="145"/>
      <c r="I55" s="146"/>
    </row>
    <row r="56" spans="6:9" ht="409.5">
      <c r="F56" s="144"/>
      <c r="G56" s="145"/>
      <c r="H56" s="145"/>
      <c r="I56" s="146"/>
    </row>
    <row r="57" spans="6:9" ht="409.5">
      <c r="F57" s="144"/>
      <c r="G57" s="145"/>
      <c r="H57" s="145"/>
      <c r="I57" s="146"/>
    </row>
    <row r="58" spans="6:9" ht="409.5">
      <c r="F58" s="144"/>
      <c r="G58" s="145"/>
      <c r="H58" s="145"/>
      <c r="I58" s="146"/>
    </row>
    <row r="59" spans="6:9" ht="409.5">
      <c r="F59" s="144"/>
      <c r="G59" s="145"/>
      <c r="H59" s="145"/>
      <c r="I59" s="146"/>
    </row>
    <row r="60" spans="6:9" ht="409.5">
      <c r="F60" s="144"/>
      <c r="G60" s="145"/>
      <c r="H60" s="145"/>
      <c r="I60" s="146"/>
    </row>
    <row r="61" spans="6:9" ht="409.5">
      <c r="F61" s="144"/>
      <c r="G61" s="145"/>
      <c r="H61" s="145"/>
      <c r="I61" s="146"/>
    </row>
    <row r="62" spans="6:9" ht="409.5">
      <c r="F62" s="144"/>
      <c r="G62" s="145"/>
      <c r="H62" s="145"/>
      <c r="I62" s="146"/>
    </row>
    <row r="63" spans="6:9" ht="409.5">
      <c r="F63" s="144"/>
      <c r="G63" s="145"/>
      <c r="H63" s="145"/>
      <c r="I63" s="146"/>
    </row>
    <row r="64" spans="6:9" ht="409.5">
      <c r="F64" s="144"/>
      <c r="G64" s="145"/>
      <c r="H64" s="145"/>
      <c r="I64" s="146"/>
    </row>
    <row r="65" spans="6:9" ht="409.5">
      <c r="F65" s="144"/>
      <c r="G65" s="145"/>
      <c r="H65" s="145"/>
      <c r="I65" s="146"/>
    </row>
    <row r="66" spans="6:9" ht="409.5">
      <c r="F66" s="144"/>
      <c r="G66" s="145"/>
      <c r="H66" s="145"/>
      <c r="I66" s="146"/>
    </row>
    <row r="67" spans="6:9" ht="409.5">
      <c r="F67" s="144"/>
      <c r="G67" s="145"/>
      <c r="H67" s="145"/>
      <c r="I67" s="146"/>
    </row>
    <row r="68" spans="6:9" ht="409.5">
      <c r="F68" s="144"/>
      <c r="G68" s="145"/>
      <c r="H68" s="145"/>
      <c r="I68" s="146"/>
    </row>
    <row r="69" spans="6:9" ht="409.5">
      <c r="F69" s="144"/>
      <c r="G69" s="145"/>
      <c r="H69" s="145"/>
      <c r="I69" s="146"/>
    </row>
    <row r="70" spans="6:9" ht="409.5">
      <c r="F70" s="144"/>
      <c r="G70" s="145"/>
      <c r="H70" s="145"/>
      <c r="I70" s="146"/>
    </row>
    <row r="71" spans="6:9" ht="409.5">
      <c r="F71" s="144"/>
      <c r="G71" s="145"/>
      <c r="H71" s="145"/>
      <c r="I71" s="146"/>
    </row>
    <row r="72" spans="6:9" ht="409.5">
      <c r="F72" s="144"/>
      <c r="G72" s="145"/>
      <c r="H72" s="145"/>
      <c r="I72" s="146"/>
    </row>
    <row r="73" spans="6:9" ht="409.5">
      <c r="F73" s="144"/>
      <c r="G73" s="145"/>
      <c r="H73" s="145"/>
      <c r="I73" s="146"/>
    </row>
    <row r="74" spans="6:9" ht="409.5">
      <c r="F74" s="144"/>
      <c r="G74" s="145"/>
      <c r="H74" s="145"/>
      <c r="I74" s="146"/>
    </row>
    <row r="75" spans="6:9" ht="409.5">
      <c r="F75" s="144"/>
      <c r="G75" s="145"/>
      <c r="H75" s="145"/>
      <c r="I75" s="146"/>
    </row>
    <row r="76" spans="6:9" ht="409.5">
      <c r="F76" s="144"/>
      <c r="G76" s="145"/>
      <c r="H76" s="145"/>
      <c r="I76" s="146"/>
    </row>
    <row r="77" spans="6:9" ht="409.5">
      <c r="F77" s="144"/>
      <c r="G77" s="145"/>
      <c r="H77" s="145"/>
      <c r="I77" s="146"/>
    </row>
    <row r="78" spans="6:9" ht="409.5">
      <c r="F78" s="144"/>
      <c r="G78" s="145"/>
      <c r="H78" s="145"/>
      <c r="I78" s="146"/>
    </row>
  </sheetData>
  <sheetProtection/>
  <mergeCells count="4">
    <mergeCell ref="H27:I2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9"/>
  <sheetViews>
    <sheetView showGridLines="0" showZeros="0" tabSelected="1" zoomScalePageLayoutView="0" workbookViewId="0" topLeftCell="A66">
      <selection activeCell="A86" sqref="A86:IV88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21" t="s">
        <v>75</v>
      </c>
      <c r="B1" s="221"/>
      <c r="C1" s="221"/>
      <c r="D1" s="221"/>
      <c r="E1" s="221"/>
      <c r="F1" s="221"/>
      <c r="G1" s="221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12" t="s">
        <v>48</v>
      </c>
      <c r="B3" s="213"/>
      <c r="C3" s="96" t="str">
        <f>CONCATENATE(cislostavby," ",nazevstavby)</f>
        <v>1311 Oprava bytu č.8 ul.Dehtová č.1450/9,Ost.-Vítkovice</v>
      </c>
      <c r="D3" s="97"/>
      <c r="E3" s="151" t="s">
        <v>64</v>
      </c>
      <c r="F3" s="152" t="str">
        <f>Rekapitulace!H1</f>
        <v>131101b</v>
      </c>
      <c r="G3" s="153"/>
    </row>
    <row r="4" spans="1:7" ht="13.5" thickBot="1">
      <c r="A4" s="222" t="s">
        <v>50</v>
      </c>
      <c r="B4" s="215"/>
      <c r="C4" s="102" t="str">
        <f>CONCATENATE(cisloobjektu," ",nazevobjektu)</f>
        <v>01b Oprava plyn.instalace</v>
      </c>
      <c r="D4" s="103"/>
      <c r="E4" s="223" t="str">
        <f>Rekapitulace!G2</f>
        <v>Oprava bytu č.8 ul.Dehtová č.1450/9,Ost.-Vítkovice</v>
      </c>
      <c r="F4" s="224"/>
      <c r="G4" s="225"/>
    </row>
    <row r="5" spans="1:7" ht="13.5" thickTop="1">
      <c r="A5" s="154"/>
      <c r="B5" s="155"/>
      <c r="C5" s="155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83</v>
      </c>
      <c r="C7" s="164" t="s">
        <v>84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85</v>
      </c>
      <c r="C8" s="172" t="s">
        <v>86</v>
      </c>
      <c r="D8" s="173" t="s">
        <v>87</v>
      </c>
      <c r="E8" s="174">
        <v>4</v>
      </c>
      <c r="F8" s="174">
        <v>0</v>
      </c>
      <c r="G8" s="175">
        <f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Z8" s="147">
        <v>0.00342</v>
      </c>
    </row>
    <row r="9" spans="1:57" ht="12.75">
      <c r="A9" s="182"/>
      <c r="B9" s="183" t="s">
        <v>73</v>
      </c>
      <c r="C9" s="184" t="str">
        <f>CONCATENATE(B7," ",C7)</f>
        <v>34 Stěny a příčky</v>
      </c>
      <c r="D9" s="182"/>
      <c r="E9" s="185"/>
      <c r="F9" s="185"/>
      <c r="G9" s="186">
        <f>SUM(G7:G8)</f>
        <v>0</v>
      </c>
      <c r="O9" s="169">
        <v>4</v>
      </c>
      <c r="BA9" s="187">
        <f>SUM(BA7:BA8)</f>
        <v>0</v>
      </c>
      <c r="BB9" s="187">
        <f>SUM(BB7:BB8)</f>
        <v>0</v>
      </c>
      <c r="BC9" s="187">
        <f>SUM(BC7:BC8)</f>
        <v>0</v>
      </c>
      <c r="BD9" s="187">
        <f>SUM(BD7:BD8)</f>
        <v>0</v>
      </c>
      <c r="BE9" s="187">
        <f>SUM(BE7:BE8)</f>
        <v>0</v>
      </c>
    </row>
    <row r="10" spans="1:15" ht="12.75">
      <c r="A10" s="162" t="s">
        <v>72</v>
      </c>
      <c r="B10" s="163" t="s">
        <v>88</v>
      </c>
      <c r="C10" s="164" t="s">
        <v>89</v>
      </c>
      <c r="D10" s="165"/>
      <c r="E10" s="166"/>
      <c r="F10" s="166"/>
      <c r="G10" s="167"/>
      <c r="H10" s="168"/>
      <c r="I10" s="168"/>
      <c r="O10" s="169">
        <v>1</v>
      </c>
    </row>
    <row r="11" spans="1:104" ht="12.75">
      <c r="A11" s="170">
        <v>2</v>
      </c>
      <c r="B11" s="171" t="s">
        <v>90</v>
      </c>
      <c r="C11" s="172" t="s">
        <v>91</v>
      </c>
      <c r="D11" s="173" t="s">
        <v>87</v>
      </c>
      <c r="E11" s="174">
        <v>8</v>
      </c>
      <c r="F11" s="174">
        <v>0</v>
      </c>
      <c r="G11" s="175">
        <f>E11*F11</f>
        <v>0</v>
      </c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>IF(AZ11=1,G11,0)</f>
        <v>0</v>
      </c>
      <c r="BB11" s="147">
        <f>IF(AZ11=2,G11,0)</f>
        <v>0</v>
      </c>
      <c r="BC11" s="147">
        <f>IF(AZ11=3,G11,0)</f>
        <v>0</v>
      </c>
      <c r="BD11" s="147">
        <f>IF(AZ11=4,G11,0)</f>
        <v>0</v>
      </c>
      <c r="BE11" s="147">
        <f>IF(AZ11=5,G11,0)</f>
        <v>0</v>
      </c>
      <c r="CZ11" s="147">
        <v>0.00494</v>
      </c>
    </row>
    <row r="12" spans="1:15" ht="12.75">
      <c r="A12" s="176"/>
      <c r="B12" s="177"/>
      <c r="C12" s="219" t="s">
        <v>92</v>
      </c>
      <c r="D12" s="220"/>
      <c r="E12" s="179">
        <v>8</v>
      </c>
      <c r="F12" s="180"/>
      <c r="G12" s="181"/>
      <c r="M12" s="178" t="s">
        <v>92</v>
      </c>
      <c r="O12" s="169"/>
    </row>
    <row r="13" spans="1:57" ht="12.75">
      <c r="A13" s="182"/>
      <c r="B13" s="183" t="s">
        <v>73</v>
      </c>
      <c r="C13" s="184" t="str">
        <f>CONCATENATE(B10," ",C10)</f>
        <v>61 Upravy povrchů vnitřní</v>
      </c>
      <c r="D13" s="182"/>
      <c r="E13" s="185"/>
      <c r="F13" s="185"/>
      <c r="G13" s="186">
        <f>SUM(G10:G12)</f>
        <v>0</v>
      </c>
      <c r="O13" s="169">
        <v>4</v>
      </c>
      <c r="BA13" s="187">
        <f>SUM(BA10:BA12)</f>
        <v>0</v>
      </c>
      <c r="BB13" s="187">
        <f>SUM(BB10:BB12)</f>
        <v>0</v>
      </c>
      <c r="BC13" s="187">
        <f>SUM(BC10:BC12)</f>
        <v>0</v>
      </c>
      <c r="BD13" s="187">
        <f>SUM(BD10:BD12)</f>
        <v>0</v>
      </c>
      <c r="BE13" s="187">
        <f>SUM(BE10:BE12)</f>
        <v>0</v>
      </c>
    </row>
    <row r="14" spans="1:15" ht="12.75">
      <c r="A14" s="162" t="s">
        <v>72</v>
      </c>
      <c r="B14" s="163" t="s">
        <v>93</v>
      </c>
      <c r="C14" s="164" t="s">
        <v>94</v>
      </c>
      <c r="D14" s="165"/>
      <c r="E14" s="166"/>
      <c r="F14" s="166"/>
      <c r="G14" s="167"/>
      <c r="H14" s="168"/>
      <c r="I14" s="168"/>
      <c r="O14" s="169">
        <v>1</v>
      </c>
    </row>
    <row r="15" spans="1:104" ht="12.75">
      <c r="A15" s="170">
        <v>3</v>
      </c>
      <c r="B15" s="171" t="s">
        <v>95</v>
      </c>
      <c r="C15" s="172" t="s">
        <v>96</v>
      </c>
      <c r="D15" s="173" t="s">
        <v>87</v>
      </c>
      <c r="E15" s="174">
        <v>3</v>
      </c>
      <c r="F15" s="174">
        <v>0</v>
      </c>
      <c r="G15" s="175">
        <f>E15*F15</f>
        <v>0</v>
      </c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>IF(AZ15=1,G15,0)</f>
        <v>0</v>
      </c>
      <c r="BB15" s="147">
        <f>IF(AZ15=2,G15,0)</f>
        <v>0</v>
      </c>
      <c r="BC15" s="147">
        <f>IF(AZ15=3,G15,0)</f>
        <v>0</v>
      </c>
      <c r="BD15" s="147">
        <f>IF(AZ15=4,G15,0)</f>
        <v>0</v>
      </c>
      <c r="BE15" s="147">
        <f>IF(AZ15=5,G15,0)</f>
        <v>0</v>
      </c>
      <c r="CZ15" s="147">
        <v>0</v>
      </c>
    </row>
    <row r="16" spans="1:15" ht="12.75">
      <c r="A16" s="176"/>
      <c r="B16" s="177"/>
      <c r="C16" s="219" t="s">
        <v>97</v>
      </c>
      <c r="D16" s="220"/>
      <c r="E16" s="179">
        <v>3</v>
      </c>
      <c r="F16" s="180"/>
      <c r="G16" s="181"/>
      <c r="M16" s="178" t="s">
        <v>97</v>
      </c>
      <c r="O16" s="169"/>
    </row>
    <row r="17" spans="1:104" ht="12.75">
      <c r="A17" s="170">
        <v>4</v>
      </c>
      <c r="B17" s="171" t="s">
        <v>98</v>
      </c>
      <c r="C17" s="172" t="s">
        <v>99</v>
      </c>
      <c r="D17" s="173" t="s">
        <v>100</v>
      </c>
      <c r="E17" s="174">
        <v>0.012</v>
      </c>
      <c r="F17" s="174">
        <v>0</v>
      </c>
      <c r="G17" s="175">
        <f aca="true" t="shared" si="0" ref="G17:G22">E17*F17</f>
        <v>0</v>
      </c>
      <c r="O17" s="169">
        <v>2</v>
      </c>
      <c r="AA17" s="147">
        <v>8</v>
      </c>
      <c r="AB17" s="147">
        <v>0</v>
      </c>
      <c r="AC17" s="147">
        <v>3</v>
      </c>
      <c r="AZ17" s="147">
        <v>1</v>
      </c>
      <c r="BA17" s="147">
        <f aca="true" t="shared" si="1" ref="BA17:BA22">IF(AZ17=1,G17,0)</f>
        <v>0</v>
      </c>
      <c r="BB17" s="147">
        <f aca="true" t="shared" si="2" ref="BB17:BB22">IF(AZ17=2,G17,0)</f>
        <v>0</v>
      </c>
      <c r="BC17" s="147">
        <f aca="true" t="shared" si="3" ref="BC17:BC22">IF(AZ17=3,G17,0)</f>
        <v>0</v>
      </c>
      <c r="BD17" s="147">
        <f aca="true" t="shared" si="4" ref="BD17:BD22">IF(AZ17=4,G17,0)</f>
        <v>0</v>
      </c>
      <c r="BE17" s="147">
        <f aca="true" t="shared" si="5" ref="BE17:BE22">IF(AZ17=5,G17,0)</f>
        <v>0</v>
      </c>
      <c r="CZ17" s="147">
        <v>0</v>
      </c>
    </row>
    <row r="18" spans="1:104" ht="12.75">
      <c r="A18" s="170">
        <v>5</v>
      </c>
      <c r="B18" s="171" t="s">
        <v>101</v>
      </c>
      <c r="C18" s="172" t="s">
        <v>102</v>
      </c>
      <c r="D18" s="173" t="s">
        <v>100</v>
      </c>
      <c r="E18" s="174">
        <v>0.012</v>
      </c>
      <c r="F18" s="174">
        <v>0</v>
      </c>
      <c r="G18" s="175">
        <f t="shared" si="0"/>
        <v>0</v>
      </c>
      <c r="O18" s="169">
        <v>2</v>
      </c>
      <c r="AA18" s="147">
        <v>8</v>
      </c>
      <c r="AB18" s="147">
        <v>0</v>
      </c>
      <c r="AC18" s="147">
        <v>3</v>
      </c>
      <c r="AZ18" s="147">
        <v>1</v>
      </c>
      <c r="BA18" s="147">
        <f t="shared" si="1"/>
        <v>0</v>
      </c>
      <c r="BB18" s="147">
        <f t="shared" si="2"/>
        <v>0</v>
      </c>
      <c r="BC18" s="147">
        <f t="shared" si="3"/>
        <v>0</v>
      </c>
      <c r="BD18" s="147">
        <f t="shared" si="4"/>
        <v>0</v>
      </c>
      <c r="BE18" s="147">
        <f t="shared" si="5"/>
        <v>0</v>
      </c>
      <c r="CZ18" s="147">
        <v>0</v>
      </c>
    </row>
    <row r="19" spans="1:104" ht="12.75">
      <c r="A19" s="170">
        <v>6</v>
      </c>
      <c r="B19" s="171" t="s">
        <v>103</v>
      </c>
      <c r="C19" s="172" t="s">
        <v>104</v>
      </c>
      <c r="D19" s="173" t="s">
        <v>100</v>
      </c>
      <c r="E19" s="174">
        <v>0.108</v>
      </c>
      <c r="F19" s="174">
        <v>0</v>
      </c>
      <c r="G19" s="175">
        <f t="shared" si="0"/>
        <v>0</v>
      </c>
      <c r="O19" s="169">
        <v>2</v>
      </c>
      <c r="AA19" s="147">
        <v>8</v>
      </c>
      <c r="AB19" s="147">
        <v>0</v>
      </c>
      <c r="AC19" s="147">
        <v>3</v>
      </c>
      <c r="AZ19" s="147">
        <v>1</v>
      </c>
      <c r="BA19" s="147">
        <f t="shared" si="1"/>
        <v>0</v>
      </c>
      <c r="BB19" s="147">
        <f t="shared" si="2"/>
        <v>0</v>
      </c>
      <c r="BC19" s="147">
        <f t="shared" si="3"/>
        <v>0</v>
      </c>
      <c r="BD19" s="147">
        <f t="shared" si="4"/>
        <v>0</v>
      </c>
      <c r="BE19" s="147">
        <f t="shared" si="5"/>
        <v>0</v>
      </c>
      <c r="CZ19" s="147">
        <v>0</v>
      </c>
    </row>
    <row r="20" spans="1:104" ht="12.75">
      <c r="A20" s="170">
        <v>7</v>
      </c>
      <c r="B20" s="171" t="s">
        <v>105</v>
      </c>
      <c r="C20" s="172" t="s">
        <v>106</v>
      </c>
      <c r="D20" s="173" t="s">
        <v>100</v>
      </c>
      <c r="E20" s="174">
        <v>0.012</v>
      </c>
      <c r="F20" s="174">
        <v>0</v>
      </c>
      <c r="G20" s="175">
        <f t="shared" si="0"/>
        <v>0</v>
      </c>
      <c r="O20" s="169">
        <v>2</v>
      </c>
      <c r="AA20" s="147">
        <v>8</v>
      </c>
      <c r="AB20" s="147">
        <v>0</v>
      </c>
      <c r="AC20" s="147">
        <v>3</v>
      </c>
      <c r="AZ20" s="147">
        <v>1</v>
      </c>
      <c r="BA20" s="147">
        <f t="shared" si="1"/>
        <v>0</v>
      </c>
      <c r="BB20" s="147">
        <f t="shared" si="2"/>
        <v>0</v>
      </c>
      <c r="BC20" s="147">
        <f t="shared" si="3"/>
        <v>0</v>
      </c>
      <c r="BD20" s="147">
        <f t="shared" si="4"/>
        <v>0</v>
      </c>
      <c r="BE20" s="147">
        <f t="shared" si="5"/>
        <v>0</v>
      </c>
      <c r="CZ20" s="147">
        <v>0</v>
      </c>
    </row>
    <row r="21" spans="1:104" ht="12.75">
      <c r="A21" s="170">
        <v>8</v>
      </c>
      <c r="B21" s="171" t="s">
        <v>107</v>
      </c>
      <c r="C21" s="172" t="s">
        <v>108</v>
      </c>
      <c r="D21" s="173" t="s">
        <v>100</v>
      </c>
      <c r="E21" s="174">
        <v>0.048</v>
      </c>
      <c r="F21" s="174">
        <v>0</v>
      </c>
      <c r="G21" s="175">
        <f t="shared" si="0"/>
        <v>0</v>
      </c>
      <c r="O21" s="169">
        <v>2</v>
      </c>
      <c r="AA21" s="147">
        <v>8</v>
      </c>
      <c r="AB21" s="147">
        <v>0</v>
      </c>
      <c r="AC21" s="147">
        <v>3</v>
      </c>
      <c r="AZ21" s="147">
        <v>1</v>
      </c>
      <c r="BA21" s="147">
        <f t="shared" si="1"/>
        <v>0</v>
      </c>
      <c r="BB21" s="147">
        <f t="shared" si="2"/>
        <v>0</v>
      </c>
      <c r="BC21" s="147">
        <f t="shared" si="3"/>
        <v>0</v>
      </c>
      <c r="BD21" s="147">
        <f t="shared" si="4"/>
        <v>0</v>
      </c>
      <c r="BE21" s="147">
        <f t="shared" si="5"/>
        <v>0</v>
      </c>
      <c r="CZ21" s="147">
        <v>0</v>
      </c>
    </row>
    <row r="22" spans="1:104" ht="12.75">
      <c r="A22" s="170">
        <v>9</v>
      </c>
      <c r="B22" s="171" t="s">
        <v>109</v>
      </c>
      <c r="C22" s="172" t="s">
        <v>110</v>
      </c>
      <c r="D22" s="173" t="s">
        <v>100</v>
      </c>
      <c r="E22" s="174">
        <v>0.012</v>
      </c>
      <c r="F22" s="174">
        <v>0</v>
      </c>
      <c r="G22" s="175">
        <f t="shared" si="0"/>
        <v>0</v>
      </c>
      <c r="O22" s="169">
        <v>2</v>
      </c>
      <c r="AA22" s="147">
        <v>8</v>
      </c>
      <c r="AB22" s="147">
        <v>0</v>
      </c>
      <c r="AC22" s="147">
        <v>3</v>
      </c>
      <c r="AZ22" s="147">
        <v>1</v>
      </c>
      <c r="BA22" s="147">
        <f t="shared" si="1"/>
        <v>0</v>
      </c>
      <c r="BB22" s="147">
        <f t="shared" si="2"/>
        <v>0</v>
      </c>
      <c r="BC22" s="147">
        <f t="shared" si="3"/>
        <v>0</v>
      </c>
      <c r="BD22" s="147">
        <f t="shared" si="4"/>
        <v>0</v>
      </c>
      <c r="BE22" s="147">
        <f t="shared" si="5"/>
        <v>0</v>
      </c>
      <c r="CZ22" s="147">
        <v>0</v>
      </c>
    </row>
    <row r="23" spans="1:57" ht="12.75">
      <c r="A23" s="182"/>
      <c r="B23" s="183" t="s">
        <v>73</v>
      </c>
      <c r="C23" s="184" t="str">
        <f>CONCATENATE(B14," ",C14)</f>
        <v>97 Prorážení otvorů</v>
      </c>
      <c r="D23" s="182"/>
      <c r="E23" s="185"/>
      <c r="F23" s="185"/>
      <c r="G23" s="186">
        <f>SUM(G14:G22)</f>
        <v>0</v>
      </c>
      <c r="O23" s="169">
        <v>4</v>
      </c>
      <c r="BA23" s="187">
        <f>SUM(BA14:BA22)</f>
        <v>0</v>
      </c>
      <c r="BB23" s="187">
        <f>SUM(BB14:BB22)</f>
        <v>0</v>
      </c>
      <c r="BC23" s="187">
        <f>SUM(BC14:BC22)</f>
        <v>0</v>
      </c>
      <c r="BD23" s="187">
        <f>SUM(BD14:BD22)</f>
        <v>0</v>
      </c>
      <c r="BE23" s="187">
        <f>SUM(BE14:BE22)</f>
        <v>0</v>
      </c>
    </row>
    <row r="24" spans="1:15" ht="12.75">
      <c r="A24" s="162" t="s">
        <v>72</v>
      </c>
      <c r="B24" s="163" t="s">
        <v>111</v>
      </c>
      <c r="C24" s="164" t="s">
        <v>112</v>
      </c>
      <c r="D24" s="165"/>
      <c r="E24" s="166"/>
      <c r="F24" s="166"/>
      <c r="G24" s="167"/>
      <c r="H24" s="168"/>
      <c r="I24" s="168"/>
      <c r="O24" s="169">
        <v>1</v>
      </c>
    </row>
    <row r="25" spans="1:104" ht="12.75">
      <c r="A25" s="170">
        <v>10</v>
      </c>
      <c r="B25" s="171" t="s">
        <v>113</v>
      </c>
      <c r="C25" s="172" t="s">
        <v>114</v>
      </c>
      <c r="D25" s="173" t="s">
        <v>100</v>
      </c>
      <c r="E25" s="174">
        <v>0.0532</v>
      </c>
      <c r="F25" s="174">
        <v>0</v>
      </c>
      <c r="G25" s="175">
        <f>E25*F25</f>
        <v>0</v>
      </c>
      <c r="O25" s="169">
        <v>2</v>
      </c>
      <c r="AA25" s="147">
        <v>7</v>
      </c>
      <c r="AB25" s="147">
        <v>1</v>
      </c>
      <c r="AC25" s="147">
        <v>2</v>
      </c>
      <c r="AZ25" s="147">
        <v>1</v>
      </c>
      <c r="BA25" s="147">
        <f>IF(AZ25=1,G25,0)</f>
        <v>0</v>
      </c>
      <c r="BB25" s="147">
        <f>IF(AZ25=2,G25,0)</f>
        <v>0</v>
      </c>
      <c r="BC25" s="147">
        <f>IF(AZ25=3,G25,0)</f>
        <v>0</v>
      </c>
      <c r="BD25" s="147">
        <f>IF(AZ25=4,G25,0)</f>
        <v>0</v>
      </c>
      <c r="BE25" s="147">
        <f>IF(AZ25=5,G25,0)</f>
        <v>0</v>
      </c>
      <c r="CZ25" s="147">
        <v>0</v>
      </c>
    </row>
    <row r="26" spans="1:57" ht="12.75">
      <c r="A26" s="182"/>
      <c r="B26" s="183" t="s">
        <v>73</v>
      </c>
      <c r="C26" s="184" t="str">
        <f>CONCATENATE(B24," ",C24)</f>
        <v>99 Staveništní přesun hmot</v>
      </c>
      <c r="D26" s="182"/>
      <c r="E26" s="185"/>
      <c r="F26" s="185"/>
      <c r="G26" s="186">
        <f>SUM(G24:G25)</f>
        <v>0</v>
      </c>
      <c r="O26" s="169">
        <v>4</v>
      </c>
      <c r="BA26" s="187">
        <f>SUM(BA24:BA25)</f>
        <v>0</v>
      </c>
      <c r="BB26" s="187">
        <f>SUM(BB24:BB25)</f>
        <v>0</v>
      </c>
      <c r="BC26" s="187">
        <f>SUM(BC24:BC25)</f>
        <v>0</v>
      </c>
      <c r="BD26" s="187">
        <f>SUM(BD24:BD25)</f>
        <v>0</v>
      </c>
      <c r="BE26" s="187">
        <f>SUM(BE24:BE25)</f>
        <v>0</v>
      </c>
    </row>
    <row r="27" spans="1:15" ht="12.75">
      <c r="A27" s="162" t="s">
        <v>72</v>
      </c>
      <c r="B27" s="163" t="s">
        <v>115</v>
      </c>
      <c r="C27" s="164" t="s">
        <v>116</v>
      </c>
      <c r="D27" s="165"/>
      <c r="E27" s="166"/>
      <c r="F27" s="166"/>
      <c r="G27" s="167"/>
      <c r="H27" s="168"/>
      <c r="I27" s="168"/>
      <c r="O27" s="169">
        <v>1</v>
      </c>
    </row>
    <row r="28" spans="1:104" ht="12.75">
      <c r="A28" s="170">
        <v>11</v>
      </c>
      <c r="B28" s="171" t="s">
        <v>117</v>
      </c>
      <c r="C28" s="172" t="s">
        <v>118</v>
      </c>
      <c r="D28" s="173" t="s">
        <v>87</v>
      </c>
      <c r="E28" s="174">
        <v>3</v>
      </c>
      <c r="F28" s="174">
        <v>0</v>
      </c>
      <c r="G28" s="175">
        <f>E28*F28</f>
        <v>0</v>
      </c>
      <c r="O28" s="169">
        <v>2</v>
      </c>
      <c r="AA28" s="147">
        <v>1</v>
      </c>
      <c r="AB28" s="147">
        <v>7</v>
      </c>
      <c r="AC28" s="147">
        <v>7</v>
      </c>
      <c r="AZ28" s="147">
        <v>2</v>
      </c>
      <c r="BA28" s="147">
        <f>IF(AZ28=1,G28,0)</f>
        <v>0</v>
      </c>
      <c r="BB28" s="147">
        <f>IF(AZ28=2,G28,0)</f>
        <v>0</v>
      </c>
      <c r="BC28" s="147">
        <f>IF(AZ28=3,G28,0)</f>
        <v>0</v>
      </c>
      <c r="BD28" s="147">
        <f>IF(AZ28=4,G28,0)</f>
        <v>0</v>
      </c>
      <c r="BE28" s="147">
        <f>IF(AZ28=5,G28,0)</f>
        <v>0</v>
      </c>
      <c r="CZ28" s="147">
        <v>0</v>
      </c>
    </row>
    <row r="29" spans="1:15" ht="12.75">
      <c r="A29" s="176"/>
      <c r="B29" s="177"/>
      <c r="C29" s="219" t="s">
        <v>119</v>
      </c>
      <c r="D29" s="220"/>
      <c r="E29" s="179">
        <v>3</v>
      </c>
      <c r="F29" s="180"/>
      <c r="G29" s="181"/>
      <c r="M29" s="178" t="s">
        <v>119</v>
      </c>
      <c r="O29" s="169"/>
    </row>
    <row r="30" spans="1:104" ht="12.75">
      <c r="A30" s="170">
        <v>12</v>
      </c>
      <c r="B30" s="171" t="s">
        <v>120</v>
      </c>
      <c r="C30" s="172" t="s">
        <v>121</v>
      </c>
      <c r="D30" s="173" t="s">
        <v>122</v>
      </c>
      <c r="E30" s="174">
        <v>4.7</v>
      </c>
      <c r="F30" s="174">
        <v>0</v>
      </c>
      <c r="G30" s="175">
        <f>E30*F30</f>
        <v>0</v>
      </c>
      <c r="O30" s="169">
        <v>2</v>
      </c>
      <c r="AA30" s="147">
        <v>1</v>
      </c>
      <c r="AB30" s="147">
        <v>7</v>
      </c>
      <c r="AC30" s="147">
        <v>7</v>
      </c>
      <c r="AZ30" s="147">
        <v>2</v>
      </c>
      <c r="BA30" s="147">
        <f>IF(AZ30=1,G30,0)</f>
        <v>0</v>
      </c>
      <c r="BB30" s="147">
        <f>IF(AZ30=2,G30,0)</f>
        <v>0</v>
      </c>
      <c r="BC30" s="147">
        <f>IF(AZ30=3,G30,0)</f>
        <v>0</v>
      </c>
      <c r="BD30" s="147">
        <f>IF(AZ30=4,G30,0)</f>
        <v>0</v>
      </c>
      <c r="BE30" s="147">
        <f>IF(AZ30=5,G30,0)</f>
        <v>0</v>
      </c>
      <c r="CZ30" s="147">
        <v>0.00147</v>
      </c>
    </row>
    <row r="31" spans="1:15" ht="12.75">
      <c r="A31" s="176"/>
      <c r="B31" s="177"/>
      <c r="C31" s="219" t="s">
        <v>123</v>
      </c>
      <c r="D31" s="220"/>
      <c r="E31" s="179">
        <v>4.7</v>
      </c>
      <c r="F31" s="180"/>
      <c r="G31" s="181"/>
      <c r="M31" s="178" t="s">
        <v>123</v>
      </c>
      <c r="O31" s="169"/>
    </row>
    <row r="32" spans="1:104" ht="12.75">
      <c r="A32" s="170">
        <v>13</v>
      </c>
      <c r="B32" s="171" t="s">
        <v>124</v>
      </c>
      <c r="C32" s="172" t="s">
        <v>125</v>
      </c>
      <c r="D32" s="173" t="s">
        <v>122</v>
      </c>
      <c r="E32" s="174">
        <v>7.7</v>
      </c>
      <c r="F32" s="174">
        <v>0</v>
      </c>
      <c r="G32" s="175">
        <f>E32*F32</f>
        <v>0</v>
      </c>
      <c r="O32" s="169">
        <v>2</v>
      </c>
      <c r="AA32" s="147">
        <v>1</v>
      </c>
      <c r="AB32" s="147">
        <v>7</v>
      </c>
      <c r="AC32" s="147">
        <v>7</v>
      </c>
      <c r="AZ32" s="147">
        <v>2</v>
      </c>
      <c r="BA32" s="147">
        <f>IF(AZ32=1,G32,0)</f>
        <v>0</v>
      </c>
      <c r="BB32" s="147">
        <f>IF(AZ32=2,G32,0)</f>
        <v>0</v>
      </c>
      <c r="BC32" s="147">
        <f>IF(AZ32=3,G32,0)</f>
        <v>0</v>
      </c>
      <c r="BD32" s="147">
        <f>IF(AZ32=4,G32,0)</f>
        <v>0</v>
      </c>
      <c r="BE32" s="147">
        <f>IF(AZ32=5,G32,0)</f>
        <v>0</v>
      </c>
      <c r="CZ32" s="147">
        <v>0.00185</v>
      </c>
    </row>
    <row r="33" spans="1:15" ht="12.75">
      <c r="A33" s="176"/>
      <c r="B33" s="177"/>
      <c r="C33" s="219" t="s">
        <v>126</v>
      </c>
      <c r="D33" s="220"/>
      <c r="E33" s="179">
        <v>7.7</v>
      </c>
      <c r="F33" s="180"/>
      <c r="G33" s="181"/>
      <c r="M33" s="178" t="s">
        <v>126</v>
      </c>
      <c r="O33" s="169"/>
    </row>
    <row r="34" spans="1:104" ht="12.75">
      <c r="A34" s="170">
        <v>14</v>
      </c>
      <c r="B34" s="171" t="s">
        <v>127</v>
      </c>
      <c r="C34" s="172" t="s">
        <v>128</v>
      </c>
      <c r="D34" s="173" t="s">
        <v>122</v>
      </c>
      <c r="E34" s="174">
        <v>2.4</v>
      </c>
      <c r="F34" s="174">
        <v>0</v>
      </c>
      <c r="G34" s="175">
        <f>E34*F34</f>
        <v>0</v>
      </c>
      <c r="O34" s="169">
        <v>2</v>
      </c>
      <c r="AA34" s="147">
        <v>1</v>
      </c>
      <c r="AB34" s="147">
        <v>7</v>
      </c>
      <c r="AC34" s="147">
        <v>7</v>
      </c>
      <c r="AZ34" s="147">
        <v>2</v>
      </c>
      <c r="BA34" s="147">
        <f>IF(AZ34=1,G34,0)</f>
        <v>0</v>
      </c>
      <c r="BB34" s="147">
        <f>IF(AZ34=2,G34,0)</f>
        <v>0</v>
      </c>
      <c r="BC34" s="147">
        <f>IF(AZ34=3,G34,0)</f>
        <v>0</v>
      </c>
      <c r="BD34" s="147">
        <f>IF(AZ34=4,G34,0)</f>
        <v>0</v>
      </c>
      <c r="BE34" s="147">
        <f>IF(AZ34=5,G34,0)</f>
        <v>0</v>
      </c>
      <c r="CZ34" s="147">
        <v>0.00269</v>
      </c>
    </row>
    <row r="35" spans="1:15" ht="12.75">
      <c r="A35" s="176"/>
      <c r="B35" s="177"/>
      <c r="C35" s="219" t="s">
        <v>129</v>
      </c>
      <c r="D35" s="220"/>
      <c r="E35" s="179">
        <v>2.4</v>
      </c>
      <c r="F35" s="180"/>
      <c r="G35" s="181"/>
      <c r="M35" s="178" t="s">
        <v>129</v>
      </c>
      <c r="O35" s="169"/>
    </row>
    <row r="36" spans="1:104" ht="12.75">
      <c r="A36" s="170">
        <v>15</v>
      </c>
      <c r="B36" s="171" t="s">
        <v>130</v>
      </c>
      <c r="C36" s="172" t="s">
        <v>131</v>
      </c>
      <c r="D36" s="173" t="s">
        <v>122</v>
      </c>
      <c r="E36" s="174">
        <v>20</v>
      </c>
      <c r="F36" s="174">
        <v>0</v>
      </c>
      <c r="G36" s="175">
        <f>E36*F36</f>
        <v>0</v>
      </c>
      <c r="O36" s="169">
        <v>2</v>
      </c>
      <c r="AA36" s="147">
        <v>1</v>
      </c>
      <c r="AB36" s="147">
        <v>7</v>
      </c>
      <c r="AC36" s="147">
        <v>7</v>
      </c>
      <c r="AZ36" s="147">
        <v>2</v>
      </c>
      <c r="BA36" s="147">
        <f>IF(AZ36=1,G36,0)</f>
        <v>0</v>
      </c>
      <c r="BB36" s="147">
        <f>IF(AZ36=2,G36,0)</f>
        <v>0</v>
      </c>
      <c r="BC36" s="147">
        <f>IF(AZ36=3,G36,0)</f>
        <v>0</v>
      </c>
      <c r="BD36" s="147">
        <f>IF(AZ36=4,G36,0)</f>
        <v>0</v>
      </c>
      <c r="BE36" s="147">
        <f>IF(AZ36=5,G36,0)</f>
        <v>0</v>
      </c>
      <c r="CZ36" s="147">
        <v>0.00011</v>
      </c>
    </row>
    <row r="37" spans="1:15" ht="12.75">
      <c r="A37" s="176"/>
      <c r="B37" s="177"/>
      <c r="C37" s="219" t="s">
        <v>132</v>
      </c>
      <c r="D37" s="220"/>
      <c r="E37" s="179">
        <v>20</v>
      </c>
      <c r="F37" s="180"/>
      <c r="G37" s="181"/>
      <c r="M37" s="178" t="s">
        <v>132</v>
      </c>
      <c r="O37" s="169"/>
    </row>
    <row r="38" spans="1:104" ht="12.75">
      <c r="A38" s="170">
        <v>16</v>
      </c>
      <c r="B38" s="171" t="s">
        <v>133</v>
      </c>
      <c r="C38" s="172" t="s">
        <v>134</v>
      </c>
      <c r="D38" s="173" t="s">
        <v>122</v>
      </c>
      <c r="E38" s="174">
        <v>0.12</v>
      </c>
      <c r="F38" s="174">
        <v>0</v>
      </c>
      <c r="G38" s="175">
        <f>E38*F38</f>
        <v>0</v>
      </c>
      <c r="O38" s="169">
        <v>2</v>
      </c>
      <c r="AA38" s="147">
        <v>1</v>
      </c>
      <c r="AB38" s="147">
        <v>7</v>
      </c>
      <c r="AC38" s="147">
        <v>7</v>
      </c>
      <c r="AZ38" s="147">
        <v>2</v>
      </c>
      <c r="BA38" s="147">
        <f>IF(AZ38=1,G38,0)</f>
        <v>0</v>
      </c>
      <c r="BB38" s="147">
        <f>IF(AZ38=2,G38,0)</f>
        <v>0</v>
      </c>
      <c r="BC38" s="147">
        <f>IF(AZ38=3,G38,0)</f>
        <v>0</v>
      </c>
      <c r="BD38" s="147">
        <f>IF(AZ38=4,G38,0)</f>
        <v>0</v>
      </c>
      <c r="BE38" s="147">
        <f>IF(AZ38=5,G38,0)</f>
        <v>0</v>
      </c>
      <c r="CZ38" s="147">
        <v>0.00257</v>
      </c>
    </row>
    <row r="39" spans="1:15" ht="12.75">
      <c r="A39" s="176"/>
      <c r="B39" s="177"/>
      <c r="C39" s="219" t="s">
        <v>135</v>
      </c>
      <c r="D39" s="220"/>
      <c r="E39" s="179">
        <v>0.12</v>
      </c>
      <c r="F39" s="180"/>
      <c r="G39" s="181"/>
      <c r="M39" s="178" t="s">
        <v>135</v>
      </c>
      <c r="O39" s="169"/>
    </row>
    <row r="40" spans="1:104" ht="12.75">
      <c r="A40" s="170">
        <v>17</v>
      </c>
      <c r="B40" s="171" t="s">
        <v>136</v>
      </c>
      <c r="C40" s="172" t="s">
        <v>137</v>
      </c>
      <c r="D40" s="173" t="s">
        <v>122</v>
      </c>
      <c r="E40" s="174">
        <v>0.24</v>
      </c>
      <c r="F40" s="174">
        <v>0</v>
      </c>
      <c r="G40" s="175">
        <f>E40*F40</f>
        <v>0</v>
      </c>
      <c r="O40" s="169">
        <v>2</v>
      </c>
      <c r="AA40" s="147">
        <v>1</v>
      </c>
      <c r="AB40" s="147">
        <v>7</v>
      </c>
      <c r="AC40" s="147">
        <v>7</v>
      </c>
      <c r="AZ40" s="147">
        <v>2</v>
      </c>
      <c r="BA40" s="147">
        <f>IF(AZ40=1,G40,0)</f>
        <v>0</v>
      </c>
      <c r="BB40" s="147">
        <f>IF(AZ40=2,G40,0)</f>
        <v>0</v>
      </c>
      <c r="BC40" s="147">
        <f>IF(AZ40=3,G40,0)</f>
        <v>0</v>
      </c>
      <c r="BD40" s="147">
        <f>IF(AZ40=4,G40,0)</f>
        <v>0</v>
      </c>
      <c r="BE40" s="147">
        <f>IF(AZ40=5,G40,0)</f>
        <v>0</v>
      </c>
      <c r="CZ40" s="147">
        <v>0.00301</v>
      </c>
    </row>
    <row r="41" spans="1:15" ht="12.75">
      <c r="A41" s="176"/>
      <c r="B41" s="177"/>
      <c r="C41" s="219" t="s">
        <v>138</v>
      </c>
      <c r="D41" s="220"/>
      <c r="E41" s="179">
        <v>0.24</v>
      </c>
      <c r="F41" s="180"/>
      <c r="G41" s="181"/>
      <c r="M41" s="178" t="s">
        <v>138</v>
      </c>
      <c r="O41" s="169"/>
    </row>
    <row r="42" spans="1:104" ht="12.75">
      <c r="A42" s="170">
        <v>18</v>
      </c>
      <c r="B42" s="171" t="s">
        <v>139</v>
      </c>
      <c r="C42" s="172" t="s">
        <v>140</v>
      </c>
      <c r="D42" s="173" t="s">
        <v>87</v>
      </c>
      <c r="E42" s="174">
        <v>3</v>
      </c>
      <c r="F42" s="174">
        <v>0</v>
      </c>
      <c r="G42" s="175">
        <f>E42*F42</f>
        <v>0</v>
      </c>
      <c r="O42" s="169">
        <v>2</v>
      </c>
      <c r="AA42" s="147">
        <v>1</v>
      </c>
      <c r="AB42" s="147">
        <v>7</v>
      </c>
      <c r="AC42" s="147">
        <v>7</v>
      </c>
      <c r="AZ42" s="147">
        <v>2</v>
      </c>
      <c r="BA42" s="147">
        <f>IF(AZ42=1,G42,0)</f>
        <v>0</v>
      </c>
      <c r="BB42" s="147">
        <f>IF(AZ42=2,G42,0)</f>
        <v>0</v>
      </c>
      <c r="BC42" s="147">
        <f>IF(AZ42=3,G42,0)</f>
        <v>0</v>
      </c>
      <c r="BD42" s="147">
        <f>IF(AZ42=4,G42,0)</f>
        <v>0</v>
      </c>
      <c r="BE42" s="147">
        <f>IF(AZ42=5,G42,0)</f>
        <v>0</v>
      </c>
      <c r="CZ42" s="147">
        <v>0</v>
      </c>
    </row>
    <row r="43" spans="1:15" ht="12.75">
      <c r="A43" s="176"/>
      <c r="B43" s="177"/>
      <c r="C43" s="219" t="s">
        <v>141</v>
      </c>
      <c r="D43" s="220"/>
      <c r="E43" s="179">
        <v>3</v>
      </c>
      <c r="F43" s="180"/>
      <c r="G43" s="181"/>
      <c r="M43" s="178" t="s">
        <v>141</v>
      </c>
      <c r="O43" s="169"/>
    </row>
    <row r="44" spans="1:104" ht="12.75">
      <c r="A44" s="170">
        <v>19</v>
      </c>
      <c r="B44" s="171" t="s">
        <v>142</v>
      </c>
      <c r="C44" s="172" t="s">
        <v>143</v>
      </c>
      <c r="D44" s="173" t="s">
        <v>144</v>
      </c>
      <c r="E44" s="174">
        <v>3</v>
      </c>
      <c r="F44" s="174">
        <v>0</v>
      </c>
      <c r="G44" s="175">
        <f>E44*F44</f>
        <v>0</v>
      </c>
      <c r="O44" s="169">
        <v>2</v>
      </c>
      <c r="AA44" s="147">
        <v>1</v>
      </c>
      <c r="AB44" s="147">
        <v>7</v>
      </c>
      <c r="AC44" s="147">
        <v>7</v>
      </c>
      <c r="AZ44" s="147">
        <v>2</v>
      </c>
      <c r="BA44" s="147">
        <f>IF(AZ44=1,G44,0)</f>
        <v>0</v>
      </c>
      <c r="BB44" s="147">
        <f>IF(AZ44=2,G44,0)</f>
        <v>0</v>
      </c>
      <c r="BC44" s="147">
        <f>IF(AZ44=3,G44,0)</f>
        <v>0</v>
      </c>
      <c r="BD44" s="147">
        <f>IF(AZ44=4,G44,0)</f>
        <v>0</v>
      </c>
      <c r="BE44" s="147">
        <f>IF(AZ44=5,G44,0)</f>
        <v>0</v>
      </c>
      <c r="CZ44" s="147">
        <v>0.00058</v>
      </c>
    </row>
    <row r="45" spans="1:15" ht="12.75">
      <c r="A45" s="176"/>
      <c r="B45" s="177"/>
      <c r="C45" s="219" t="s">
        <v>145</v>
      </c>
      <c r="D45" s="220"/>
      <c r="E45" s="179">
        <v>3</v>
      </c>
      <c r="F45" s="180"/>
      <c r="G45" s="181"/>
      <c r="M45" s="178" t="s">
        <v>145</v>
      </c>
      <c r="O45" s="169"/>
    </row>
    <row r="46" spans="1:104" ht="12.75">
      <c r="A46" s="170">
        <v>20</v>
      </c>
      <c r="B46" s="171" t="s">
        <v>146</v>
      </c>
      <c r="C46" s="172" t="s">
        <v>147</v>
      </c>
      <c r="D46" s="173" t="s">
        <v>87</v>
      </c>
      <c r="E46" s="174">
        <v>3</v>
      </c>
      <c r="F46" s="174">
        <v>0</v>
      </c>
      <c r="G46" s="175">
        <f>E46*F46</f>
        <v>0</v>
      </c>
      <c r="O46" s="169">
        <v>2</v>
      </c>
      <c r="AA46" s="147">
        <v>1</v>
      </c>
      <c r="AB46" s="147">
        <v>7</v>
      </c>
      <c r="AC46" s="147">
        <v>7</v>
      </c>
      <c r="AZ46" s="147">
        <v>2</v>
      </c>
      <c r="BA46" s="147">
        <f>IF(AZ46=1,G46,0)</f>
        <v>0</v>
      </c>
      <c r="BB46" s="147">
        <f>IF(AZ46=2,G46,0)</f>
        <v>0</v>
      </c>
      <c r="BC46" s="147">
        <f>IF(AZ46=3,G46,0)</f>
        <v>0</v>
      </c>
      <c r="BD46" s="147">
        <f>IF(AZ46=4,G46,0)</f>
        <v>0</v>
      </c>
      <c r="BE46" s="147">
        <f>IF(AZ46=5,G46,0)</f>
        <v>0</v>
      </c>
      <c r="CZ46" s="147">
        <v>0</v>
      </c>
    </row>
    <row r="47" spans="1:15" ht="12.75">
      <c r="A47" s="176"/>
      <c r="B47" s="177"/>
      <c r="C47" s="219" t="s">
        <v>97</v>
      </c>
      <c r="D47" s="220"/>
      <c r="E47" s="179">
        <v>3</v>
      </c>
      <c r="F47" s="180"/>
      <c r="G47" s="181"/>
      <c r="M47" s="178" t="s">
        <v>97</v>
      </c>
      <c r="O47" s="169"/>
    </row>
    <row r="48" spans="1:104" ht="12.75">
      <c r="A48" s="170">
        <v>21</v>
      </c>
      <c r="B48" s="171" t="s">
        <v>148</v>
      </c>
      <c r="C48" s="172" t="s">
        <v>149</v>
      </c>
      <c r="D48" s="173" t="s">
        <v>122</v>
      </c>
      <c r="E48" s="174">
        <v>14.8</v>
      </c>
      <c r="F48" s="174">
        <v>0</v>
      </c>
      <c r="G48" s="175">
        <f>E48*F48</f>
        <v>0</v>
      </c>
      <c r="O48" s="169">
        <v>2</v>
      </c>
      <c r="AA48" s="147">
        <v>1</v>
      </c>
      <c r="AB48" s="147">
        <v>7</v>
      </c>
      <c r="AC48" s="147">
        <v>7</v>
      </c>
      <c r="AZ48" s="147">
        <v>2</v>
      </c>
      <c r="BA48" s="147">
        <f>IF(AZ48=1,G48,0)</f>
        <v>0</v>
      </c>
      <c r="BB48" s="147">
        <f>IF(AZ48=2,G48,0)</f>
        <v>0</v>
      </c>
      <c r="BC48" s="147">
        <f>IF(AZ48=3,G48,0)</f>
        <v>0</v>
      </c>
      <c r="BD48" s="147">
        <f>IF(AZ48=4,G48,0)</f>
        <v>0</v>
      </c>
      <c r="BE48" s="147">
        <f>IF(AZ48=5,G48,0)</f>
        <v>0</v>
      </c>
      <c r="CZ48" s="147">
        <v>0</v>
      </c>
    </row>
    <row r="49" spans="1:15" ht="12.75">
      <c r="A49" s="176"/>
      <c r="B49" s="177"/>
      <c r="C49" s="219" t="s">
        <v>150</v>
      </c>
      <c r="D49" s="220"/>
      <c r="E49" s="179">
        <v>14.8</v>
      </c>
      <c r="F49" s="180"/>
      <c r="G49" s="181"/>
      <c r="M49" s="178" t="s">
        <v>150</v>
      </c>
      <c r="O49" s="169"/>
    </row>
    <row r="50" spans="1:104" ht="12.75">
      <c r="A50" s="170">
        <v>22</v>
      </c>
      <c r="B50" s="171" t="s">
        <v>151</v>
      </c>
      <c r="C50" s="172" t="s">
        <v>152</v>
      </c>
      <c r="D50" s="173" t="s">
        <v>87</v>
      </c>
      <c r="E50" s="174">
        <v>3</v>
      </c>
      <c r="F50" s="174">
        <v>0</v>
      </c>
      <c r="G50" s="175">
        <f>E50*F50</f>
        <v>0</v>
      </c>
      <c r="O50" s="169">
        <v>2</v>
      </c>
      <c r="AA50" s="147">
        <v>1</v>
      </c>
      <c r="AB50" s="147">
        <v>7</v>
      </c>
      <c r="AC50" s="147">
        <v>7</v>
      </c>
      <c r="AZ50" s="147">
        <v>2</v>
      </c>
      <c r="BA50" s="147">
        <f>IF(AZ50=1,G50,0)</f>
        <v>0</v>
      </c>
      <c r="BB50" s="147">
        <f>IF(AZ50=2,G50,0)</f>
        <v>0</v>
      </c>
      <c r="BC50" s="147">
        <f>IF(AZ50=3,G50,0)</f>
        <v>0</v>
      </c>
      <c r="BD50" s="147">
        <f>IF(AZ50=4,G50,0)</f>
        <v>0</v>
      </c>
      <c r="BE50" s="147">
        <f>IF(AZ50=5,G50,0)</f>
        <v>0</v>
      </c>
      <c r="CZ50" s="147">
        <v>0</v>
      </c>
    </row>
    <row r="51" spans="1:15" ht="12.75">
      <c r="A51" s="176"/>
      <c r="B51" s="177"/>
      <c r="C51" s="219" t="s">
        <v>153</v>
      </c>
      <c r="D51" s="220"/>
      <c r="E51" s="179">
        <v>3</v>
      </c>
      <c r="F51" s="180"/>
      <c r="G51" s="181"/>
      <c r="M51" s="178" t="s">
        <v>153</v>
      </c>
      <c r="O51" s="169"/>
    </row>
    <row r="52" spans="1:104" ht="12.75">
      <c r="A52" s="170">
        <v>23</v>
      </c>
      <c r="B52" s="171" t="s">
        <v>154</v>
      </c>
      <c r="C52" s="172" t="s">
        <v>155</v>
      </c>
      <c r="D52" s="173" t="s">
        <v>87</v>
      </c>
      <c r="E52" s="174">
        <v>3</v>
      </c>
      <c r="F52" s="174">
        <v>0</v>
      </c>
      <c r="G52" s="175">
        <f>E52*F52</f>
        <v>0</v>
      </c>
      <c r="O52" s="169">
        <v>2</v>
      </c>
      <c r="AA52" s="147">
        <v>1</v>
      </c>
      <c r="AB52" s="147">
        <v>7</v>
      </c>
      <c r="AC52" s="147">
        <v>7</v>
      </c>
      <c r="AZ52" s="147">
        <v>2</v>
      </c>
      <c r="BA52" s="147">
        <f>IF(AZ52=1,G52,0)</f>
        <v>0</v>
      </c>
      <c r="BB52" s="147">
        <f>IF(AZ52=2,G52,0)</f>
        <v>0</v>
      </c>
      <c r="BC52" s="147">
        <f>IF(AZ52=3,G52,0)</f>
        <v>0</v>
      </c>
      <c r="BD52" s="147">
        <f>IF(AZ52=4,G52,0)</f>
        <v>0</v>
      </c>
      <c r="BE52" s="147">
        <f>IF(AZ52=5,G52,0)</f>
        <v>0</v>
      </c>
      <c r="CZ52" s="147">
        <v>0.00024</v>
      </c>
    </row>
    <row r="53" spans="1:15" ht="12.75">
      <c r="A53" s="176"/>
      <c r="B53" s="177"/>
      <c r="C53" s="219" t="s">
        <v>156</v>
      </c>
      <c r="D53" s="220"/>
      <c r="E53" s="179">
        <v>3</v>
      </c>
      <c r="F53" s="180"/>
      <c r="G53" s="181"/>
      <c r="M53" s="178" t="s">
        <v>156</v>
      </c>
      <c r="O53" s="169"/>
    </row>
    <row r="54" spans="1:104" ht="12.75">
      <c r="A54" s="170">
        <v>24</v>
      </c>
      <c r="B54" s="171" t="s">
        <v>157</v>
      </c>
      <c r="C54" s="172" t="s">
        <v>158</v>
      </c>
      <c r="D54" s="173" t="s">
        <v>61</v>
      </c>
      <c r="E54" s="174"/>
      <c r="F54" s="174">
        <v>0</v>
      </c>
      <c r="G54" s="175">
        <f aca="true" t="shared" si="6" ref="G54:G60">E54*F54</f>
        <v>0</v>
      </c>
      <c r="O54" s="169">
        <v>2</v>
      </c>
      <c r="AA54" s="147">
        <v>7</v>
      </c>
      <c r="AB54" s="147">
        <v>1002</v>
      </c>
      <c r="AC54" s="147">
        <v>5</v>
      </c>
      <c r="AZ54" s="147">
        <v>2</v>
      </c>
      <c r="BA54" s="147">
        <f aca="true" t="shared" si="7" ref="BA54:BA60">IF(AZ54=1,G54,0)</f>
        <v>0</v>
      </c>
      <c r="BB54" s="147">
        <f aca="true" t="shared" si="8" ref="BB54:BB60">IF(AZ54=2,G54,0)</f>
        <v>0</v>
      </c>
      <c r="BC54" s="147">
        <f aca="true" t="shared" si="9" ref="BC54:BC60">IF(AZ54=3,G54,0)</f>
        <v>0</v>
      </c>
      <c r="BD54" s="147">
        <f aca="true" t="shared" si="10" ref="BD54:BD60">IF(AZ54=4,G54,0)</f>
        <v>0</v>
      </c>
      <c r="BE54" s="147">
        <f aca="true" t="shared" si="11" ref="BE54:BE60">IF(AZ54=5,G54,0)</f>
        <v>0</v>
      </c>
      <c r="CZ54" s="147">
        <v>0</v>
      </c>
    </row>
    <row r="55" spans="1:104" ht="12.75">
      <c r="A55" s="170">
        <v>25</v>
      </c>
      <c r="B55" s="171" t="s">
        <v>98</v>
      </c>
      <c r="C55" s="172" t="s">
        <v>99</v>
      </c>
      <c r="D55" s="173" t="s">
        <v>100</v>
      </c>
      <c r="E55" s="174">
        <v>0.04459</v>
      </c>
      <c r="F55" s="174">
        <v>0</v>
      </c>
      <c r="G55" s="175">
        <f t="shared" si="6"/>
        <v>0</v>
      </c>
      <c r="O55" s="169">
        <v>2</v>
      </c>
      <c r="AA55" s="147">
        <v>8</v>
      </c>
      <c r="AB55" s="147">
        <v>0</v>
      </c>
      <c r="AC55" s="147">
        <v>3</v>
      </c>
      <c r="AZ55" s="147">
        <v>2</v>
      </c>
      <c r="BA55" s="147">
        <f t="shared" si="7"/>
        <v>0</v>
      </c>
      <c r="BB55" s="147">
        <f t="shared" si="8"/>
        <v>0</v>
      </c>
      <c r="BC55" s="147">
        <f t="shared" si="9"/>
        <v>0</v>
      </c>
      <c r="BD55" s="147">
        <f t="shared" si="10"/>
        <v>0</v>
      </c>
      <c r="BE55" s="147">
        <f t="shared" si="11"/>
        <v>0</v>
      </c>
      <c r="CZ55" s="147">
        <v>0</v>
      </c>
    </row>
    <row r="56" spans="1:104" ht="12.75">
      <c r="A56" s="170">
        <v>26</v>
      </c>
      <c r="B56" s="171" t="s">
        <v>101</v>
      </c>
      <c r="C56" s="172" t="s">
        <v>102</v>
      </c>
      <c r="D56" s="173" t="s">
        <v>100</v>
      </c>
      <c r="E56" s="174">
        <v>0.04459</v>
      </c>
      <c r="F56" s="174">
        <v>0</v>
      </c>
      <c r="G56" s="175">
        <f t="shared" si="6"/>
        <v>0</v>
      </c>
      <c r="O56" s="169">
        <v>2</v>
      </c>
      <c r="AA56" s="147">
        <v>8</v>
      </c>
      <c r="AB56" s="147">
        <v>0</v>
      </c>
      <c r="AC56" s="147">
        <v>3</v>
      </c>
      <c r="AZ56" s="147">
        <v>2</v>
      </c>
      <c r="BA56" s="147">
        <f t="shared" si="7"/>
        <v>0</v>
      </c>
      <c r="BB56" s="147">
        <f t="shared" si="8"/>
        <v>0</v>
      </c>
      <c r="BC56" s="147">
        <f t="shared" si="9"/>
        <v>0</v>
      </c>
      <c r="BD56" s="147">
        <f t="shared" si="10"/>
        <v>0</v>
      </c>
      <c r="BE56" s="147">
        <f t="shared" si="11"/>
        <v>0</v>
      </c>
      <c r="CZ56" s="147">
        <v>0</v>
      </c>
    </row>
    <row r="57" spans="1:104" ht="12.75">
      <c r="A57" s="170">
        <v>27</v>
      </c>
      <c r="B57" s="171" t="s">
        <v>103</v>
      </c>
      <c r="C57" s="172" t="s">
        <v>104</v>
      </c>
      <c r="D57" s="173" t="s">
        <v>100</v>
      </c>
      <c r="E57" s="174">
        <v>0.17836</v>
      </c>
      <c r="F57" s="174">
        <v>0</v>
      </c>
      <c r="G57" s="175">
        <f t="shared" si="6"/>
        <v>0</v>
      </c>
      <c r="O57" s="169">
        <v>2</v>
      </c>
      <c r="AA57" s="147">
        <v>8</v>
      </c>
      <c r="AB57" s="147">
        <v>0</v>
      </c>
      <c r="AC57" s="147">
        <v>3</v>
      </c>
      <c r="AZ57" s="147">
        <v>2</v>
      </c>
      <c r="BA57" s="147">
        <f t="shared" si="7"/>
        <v>0</v>
      </c>
      <c r="BB57" s="147">
        <f t="shared" si="8"/>
        <v>0</v>
      </c>
      <c r="BC57" s="147">
        <f t="shared" si="9"/>
        <v>0</v>
      </c>
      <c r="BD57" s="147">
        <f t="shared" si="10"/>
        <v>0</v>
      </c>
      <c r="BE57" s="147">
        <f t="shared" si="11"/>
        <v>0</v>
      </c>
      <c r="CZ57" s="147">
        <v>0</v>
      </c>
    </row>
    <row r="58" spans="1:104" ht="12.75">
      <c r="A58" s="170">
        <v>28</v>
      </c>
      <c r="B58" s="171" t="s">
        <v>105</v>
      </c>
      <c r="C58" s="172" t="s">
        <v>106</v>
      </c>
      <c r="D58" s="173" t="s">
        <v>100</v>
      </c>
      <c r="E58" s="174">
        <v>0.04459</v>
      </c>
      <c r="F58" s="174">
        <v>0</v>
      </c>
      <c r="G58" s="175">
        <f t="shared" si="6"/>
        <v>0</v>
      </c>
      <c r="O58" s="169">
        <v>2</v>
      </c>
      <c r="AA58" s="147">
        <v>8</v>
      </c>
      <c r="AB58" s="147">
        <v>0</v>
      </c>
      <c r="AC58" s="147">
        <v>3</v>
      </c>
      <c r="AZ58" s="147">
        <v>2</v>
      </c>
      <c r="BA58" s="147">
        <f t="shared" si="7"/>
        <v>0</v>
      </c>
      <c r="BB58" s="147">
        <f t="shared" si="8"/>
        <v>0</v>
      </c>
      <c r="BC58" s="147">
        <f t="shared" si="9"/>
        <v>0</v>
      </c>
      <c r="BD58" s="147">
        <f t="shared" si="10"/>
        <v>0</v>
      </c>
      <c r="BE58" s="147">
        <f t="shared" si="11"/>
        <v>0</v>
      </c>
      <c r="CZ58" s="147">
        <v>0</v>
      </c>
    </row>
    <row r="59" spans="1:104" ht="12.75">
      <c r="A59" s="170">
        <v>29</v>
      </c>
      <c r="B59" s="171" t="s">
        <v>107</v>
      </c>
      <c r="C59" s="172" t="s">
        <v>108</v>
      </c>
      <c r="D59" s="173" t="s">
        <v>100</v>
      </c>
      <c r="E59" s="174">
        <v>0.08918</v>
      </c>
      <c r="F59" s="174">
        <v>0</v>
      </c>
      <c r="G59" s="175">
        <f t="shared" si="6"/>
        <v>0</v>
      </c>
      <c r="O59" s="169">
        <v>2</v>
      </c>
      <c r="AA59" s="147">
        <v>8</v>
      </c>
      <c r="AB59" s="147">
        <v>0</v>
      </c>
      <c r="AC59" s="147">
        <v>3</v>
      </c>
      <c r="AZ59" s="147">
        <v>2</v>
      </c>
      <c r="BA59" s="147">
        <f t="shared" si="7"/>
        <v>0</v>
      </c>
      <c r="BB59" s="147">
        <f t="shared" si="8"/>
        <v>0</v>
      </c>
      <c r="BC59" s="147">
        <f t="shared" si="9"/>
        <v>0</v>
      </c>
      <c r="BD59" s="147">
        <f t="shared" si="10"/>
        <v>0</v>
      </c>
      <c r="BE59" s="147">
        <f t="shared" si="11"/>
        <v>0</v>
      </c>
      <c r="CZ59" s="147">
        <v>0</v>
      </c>
    </row>
    <row r="60" spans="1:104" ht="12.75">
      <c r="A60" s="170">
        <v>30</v>
      </c>
      <c r="B60" s="171" t="s">
        <v>159</v>
      </c>
      <c r="C60" s="172" t="s">
        <v>160</v>
      </c>
      <c r="D60" s="173" t="s">
        <v>161</v>
      </c>
      <c r="E60" s="174">
        <v>6</v>
      </c>
      <c r="F60" s="174">
        <v>0</v>
      </c>
      <c r="G60" s="175">
        <f t="shared" si="6"/>
        <v>0</v>
      </c>
      <c r="O60" s="169">
        <v>2</v>
      </c>
      <c r="AA60" s="147">
        <v>10</v>
      </c>
      <c r="AB60" s="147">
        <v>0</v>
      </c>
      <c r="AC60" s="147">
        <v>8</v>
      </c>
      <c r="AZ60" s="147">
        <v>5</v>
      </c>
      <c r="BA60" s="147">
        <f t="shared" si="7"/>
        <v>0</v>
      </c>
      <c r="BB60" s="147">
        <f t="shared" si="8"/>
        <v>0</v>
      </c>
      <c r="BC60" s="147">
        <f t="shared" si="9"/>
        <v>0</v>
      </c>
      <c r="BD60" s="147">
        <f t="shared" si="10"/>
        <v>0</v>
      </c>
      <c r="BE60" s="147">
        <f t="shared" si="11"/>
        <v>0</v>
      </c>
      <c r="CZ60" s="147">
        <v>0</v>
      </c>
    </row>
    <row r="61" spans="1:15" ht="12.75">
      <c r="A61" s="176"/>
      <c r="B61" s="177"/>
      <c r="C61" s="219" t="s">
        <v>162</v>
      </c>
      <c r="D61" s="220"/>
      <c r="E61" s="179">
        <v>6</v>
      </c>
      <c r="F61" s="180"/>
      <c r="G61" s="181"/>
      <c r="M61" s="178" t="s">
        <v>162</v>
      </c>
      <c r="O61" s="169"/>
    </row>
    <row r="62" spans="1:57" ht="12.75">
      <c r="A62" s="182"/>
      <c r="B62" s="183" t="s">
        <v>73</v>
      </c>
      <c r="C62" s="184" t="str">
        <f>CONCATENATE(B27," ",C27)</f>
        <v>723 Vnitřní plynovod</v>
      </c>
      <c r="D62" s="182"/>
      <c r="E62" s="185"/>
      <c r="F62" s="185"/>
      <c r="G62" s="186">
        <f>SUM(G27:G61)</f>
        <v>0</v>
      </c>
      <c r="O62" s="169">
        <v>4</v>
      </c>
      <c r="BA62" s="187">
        <f>SUM(BA27:BA61)</f>
        <v>0</v>
      </c>
      <c r="BB62" s="187">
        <f>SUM(BB27:BB61)</f>
        <v>0</v>
      </c>
      <c r="BC62" s="187">
        <f>SUM(BC27:BC61)</f>
        <v>0</v>
      </c>
      <c r="BD62" s="187">
        <f>SUM(BD27:BD61)</f>
        <v>0</v>
      </c>
      <c r="BE62" s="187">
        <f>SUM(BE27:BE61)</f>
        <v>0</v>
      </c>
    </row>
    <row r="63" spans="1:15" ht="12.75">
      <c r="A63" s="162" t="s">
        <v>72</v>
      </c>
      <c r="B63" s="163" t="s">
        <v>163</v>
      </c>
      <c r="C63" s="164" t="s">
        <v>164</v>
      </c>
      <c r="D63" s="165"/>
      <c r="E63" s="166"/>
      <c r="F63" s="166"/>
      <c r="G63" s="167"/>
      <c r="H63" s="168"/>
      <c r="I63" s="168"/>
      <c r="O63" s="169">
        <v>1</v>
      </c>
    </row>
    <row r="64" spans="1:104" ht="12.75">
      <c r="A64" s="170">
        <v>31</v>
      </c>
      <c r="B64" s="171" t="s">
        <v>165</v>
      </c>
      <c r="C64" s="172" t="s">
        <v>166</v>
      </c>
      <c r="D64" s="173" t="s">
        <v>87</v>
      </c>
      <c r="E64" s="174">
        <v>1</v>
      </c>
      <c r="F64" s="174">
        <v>0</v>
      </c>
      <c r="G64" s="175">
        <f>E64*F64</f>
        <v>0</v>
      </c>
      <c r="O64" s="169">
        <v>2</v>
      </c>
      <c r="AA64" s="147">
        <v>1</v>
      </c>
      <c r="AB64" s="147">
        <v>7</v>
      </c>
      <c r="AC64" s="147">
        <v>7</v>
      </c>
      <c r="AZ64" s="147">
        <v>2</v>
      </c>
      <c r="BA64" s="147">
        <f>IF(AZ64=1,G64,0)</f>
        <v>0</v>
      </c>
      <c r="BB64" s="147">
        <f>IF(AZ64=2,G64,0)</f>
        <v>0</v>
      </c>
      <c r="BC64" s="147">
        <f>IF(AZ64=3,G64,0)</f>
        <v>0</v>
      </c>
      <c r="BD64" s="147">
        <f>IF(AZ64=4,G64,0)</f>
        <v>0</v>
      </c>
      <c r="BE64" s="147">
        <f>IF(AZ64=5,G64,0)</f>
        <v>0</v>
      </c>
      <c r="CZ64" s="147">
        <v>6E-05</v>
      </c>
    </row>
    <row r="65" spans="1:15" ht="12.75">
      <c r="A65" s="176"/>
      <c r="B65" s="177"/>
      <c r="C65" s="219" t="s">
        <v>167</v>
      </c>
      <c r="D65" s="220"/>
      <c r="E65" s="179">
        <v>1</v>
      </c>
      <c r="F65" s="180"/>
      <c r="G65" s="181"/>
      <c r="M65" s="178" t="s">
        <v>167</v>
      </c>
      <c r="O65" s="169"/>
    </row>
    <row r="66" spans="1:104" ht="22.5">
      <c r="A66" s="170">
        <v>32</v>
      </c>
      <c r="B66" s="171" t="s">
        <v>168</v>
      </c>
      <c r="C66" s="172" t="s">
        <v>169</v>
      </c>
      <c r="D66" s="173" t="s">
        <v>144</v>
      </c>
      <c r="E66" s="174">
        <v>1</v>
      </c>
      <c r="F66" s="174">
        <v>0</v>
      </c>
      <c r="G66" s="175">
        <f>E66*F66</f>
        <v>0</v>
      </c>
      <c r="O66" s="169">
        <v>2</v>
      </c>
      <c r="AA66" s="147">
        <v>1</v>
      </c>
      <c r="AB66" s="147">
        <v>7</v>
      </c>
      <c r="AC66" s="147">
        <v>7</v>
      </c>
      <c r="AZ66" s="147">
        <v>2</v>
      </c>
      <c r="BA66" s="147">
        <f>IF(AZ66=1,G66,0)</f>
        <v>0</v>
      </c>
      <c r="BB66" s="147">
        <f>IF(AZ66=2,G66,0)</f>
        <v>0</v>
      </c>
      <c r="BC66" s="147">
        <f>IF(AZ66=3,G66,0)</f>
        <v>0</v>
      </c>
      <c r="BD66" s="147">
        <f>IF(AZ66=4,G66,0)</f>
        <v>0</v>
      </c>
      <c r="BE66" s="147">
        <f>IF(AZ66=5,G66,0)</f>
        <v>0</v>
      </c>
      <c r="CZ66" s="147">
        <v>0</v>
      </c>
    </row>
    <row r="67" spans="1:15" ht="12.75">
      <c r="A67" s="176"/>
      <c r="B67" s="177"/>
      <c r="C67" s="219" t="s">
        <v>170</v>
      </c>
      <c r="D67" s="220"/>
      <c r="E67" s="179">
        <v>1</v>
      </c>
      <c r="F67" s="180"/>
      <c r="G67" s="181"/>
      <c r="M67" s="178" t="s">
        <v>170</v>
      </c>
      <c r="O67" s="169"/>
    </row>
    <row r="68" spans="1:104" ht="12.75">
      <c r="A68" s="170">
        <v>33</v>
      </c>
      <c r="B68" s="171" t="s">
        <v>171</v>
      </c>
      <c r="C68" s="172" t="s">
        <v>172</v>
      </c>
      <c r="D68" s="173" t="s">
        <v>87</v>
      </c>
      <c r="E68" s="174">
        <v>1</v>
      </c>
      <c r="F68" s="174">
        <v>0</v>
      </c>
      <c r="G68" s="175">
        <f>E68*F68</f>
        <v>0</v>
      </c>
      <c r="O68" s="169">
        <v>2</v>
      </c>
      <c r="AA68" s="147">
        <v>1</v>
      </c>
      <c r="AB68" s="147">
        <v>7</v>
      </c>
      <c r="AC68" s="147">
        <v>7</v>
      </c>
      <c r="AZ68" s="147">
        <v>2</v>
      </c>
      <c r="BA68" s="147">
        <f>IF(AZ68=1,G68,0)</f>
        <v>0</v>
      </c>
      <c r="BB68" s="147">
        <f>IF(AZ68=2,G68,0)</f>
        <v>0</v>
      </c>
      <c r="BC68" s="147">
        <f>IF(AZ68=3,G68,0)</f>
        <v>0</v>
      </c>
      <c r="BD68" s="147">
        <f>IF(AZ68=4,G68,0)</f>
        <v>0</v>
      </c>
      <c r="BE68" s="147">
        <f>IF(AZ68=5,G68,0)</f>
        <v>0</v>
      </c>
      <c r="CZ68" s="147">
        <v>0.00174</v>
      </c>
    </row>
    <row r="69" spans="1:15" ht="12.75">
      <c r="A69" s="176"/>
      <c r="B69" s="177"/>
      <c r="C69" s="219" t="s">
        <v>170</v>
      </c>
      <c r="D69" s="220"/>
      <c r="E69" s="179">
        <v>1</v>
      </c>
      <c r="F69" s="180"/>
      <c r="G69" s="181"/>
      <c r="M69" s="178" t="s">
        <v>170</v>
      </c>
      <c r="O69" s="169"/>
    </row>
    <row r="70" spans="1:104" ht="22.5">
      <c r="A70" s="170">
        <v>34</v>
      </c>
      <c r="B70" s="171" t="s">
        <v>173</v>
      </c>
      <c r="C70" s="172" t="s">
        <v>174</v>
      </c>
      <c r="D70" s="173" t="s">
        <v>144</v>
      </c>
      <c r="E70" s="174">
        <v>1</v>
      </c>
      <c r="F70" s="174">
        <v>0</v>
      </c>
      <c r="G70" s="175">
        <f>E70*F70</f>
        <v>0</v>
      </c>
      <c r="O70" s="169">
        <v>2</v>
      </c>
      <c r="AA70" s="147">
        <v>1</v>
      </c>
      <c r="AB70" s="147">
        <v>7</v>
      </c>
      <c r="AC70" s="147">
        <v>7</v>
      </c>
      <c r="AZ70" s="147">
        <v>2</v>
      </c>
      <c r="BA70" s="147">
        <f>IF(AZ70=1,G70,0)</f>
        <v>0</v>
      </c>
      <c r="BB70" s="147">
        <f>IF(AZ70=2,G70,0)</f>
        <v>0</v>
      </c>
      <c r="BC70" s="147">
        <f>IF(AZ70=3,G70,0)</f>
        <v>0</v>
      </c>
      <c r="BD70" s="147">
        <f>IF(AZ70=4,G70,0)</f>
        <v>0</v>
      </c>
      <c r="BE70" s="147">
        <f>IF(AZ70=5,G70,0)</f>
        <v>0</v>
      </c>
      <c r="CZ70" s="147">
        <v>0</v>
      </c>
    </row>
    <row r="71" spans="1:15" ht="12.75">
      <c r="A71" s="176"/>
      <c r="B71" s="177"/>
      <c r="C71" s="219" t="s">
        <v>175</v>
      </c>
      <c r="D71" s="220"/>
      <c r="E71" s="179">
        <v>1</v>
      </c>
      <c r="F71" s="180"/>
      <c r="G71" s="181"/>
      <c r="M71" s="178" t="s">
        <v>175</v>
      </c>
      <c r="O71" s="169"/>
    </row>
    <row r="72" spans="1:104" ht="12.75">
      <c r="A72" s="170">
        <v>35</v>
      </c>
      <c r="B72" s="171" t="s">
        <v>176</v>
      </c>
      <c r="C72" s="172" t="s">
        <v>177</v>
      </c>
      <c r="D72" s="173" t="s">
        <v>144</v>
      </c>
      <c r="E72" s="174">
        <v>2</v>
      </c>
      <c r="F72" s="174">
        <v>0</v>
      </c>
      <c r="G72" s="175">
        <f>E72*F72</f>
        <v>0</v>
      </c>
      <c r="O72" s="169">
        <v>2</v>
      </c>
      <c r="AA72" s="147">
        <v>1</v>
      </c>
      <c r="AB72" s="147">
        <v>7</v>
      </c>
      <c r="AC72" s="147">
        <v>7</v>
      </c>
      <c r="AZ72" s="147">
        <v>2</v>
      </c>
      <c r="BA72" s="147">
        <f>IF(AZ72=1,G72,0)</f>
        <v>0</v>
      </c>
      <c r="BB72" s="147">
        <f>IF(AZ72=2,G72,0)</f>
        <v>0</v>
      </c>
      <c r="BC72" s="147">
        <f>IF(AZ72=3,G72,0)</f>
        <v>0</v>
      </c>
      <c r="BD72" s="147">
        <f>IF(AZ72=4,G72,0)</f>
        <v>0</v>
      </c>
      <c r="BE72" s="147">
        <f>IF(AZ72=5,G72,0)</f>
        <v>0</v>
      </c>
      <c r="CZ72" s="147">
        <v>0.05572</v>
      </c>
    </row>
    <row r="73" spans="1:15" ht="12.75">
      <c r="A73" s="176"/>
      <c r="B73" s="177"/>
      <c r="C73" s="219" t="s">
        <v>178</v>
      </c>
      <c r="D73" s="220"/>
      <c r="E73" s="179">
        <v>2</v>
      </c>
      <c r="F73" s="180"/>
      <c r="G73" s="181"/>
      <c r="M73" s="178" t="s">
        <v>178</v>
      </c>
      <c r="O73" s="169"/>
    </row>
    <row r="74" spans="1:104" ht="12.75">
      <c r="A74" s="170">
        <v>36</v>
      </c>
      <c r="B74" s="171" t="s">
        <v>179</v>
      </c>
      <c r="C74" s="172" t="s">
        <v>180</v>
      </c>
      <c r="D74" s="173" t="s">
        <v>61</v>
      </c>
      <c r="E74" s="174"/>
      <c r="F74" s="174">
        <v>0</v>
      </c>
      <c r="G74" s="175">
        <f>E74*F74</f>
        <v>0</v>
      </c>
      <c r="O74" s="169">
        <v>2</v>
      </c>
      <c r="AA74" s="147">
        <v>7</v>
      </c>
      <c r="AB74" s="147">
        <v>1002</v>
      </c>
      <c r="AC74" s="147">
        <v>5</v>
      </c>
      <c r="AZ74" s="147">
        <v>2</v>
      </c>
      <c r="BA74" s="147">
        <f>IF(AZ74=1,G74,0)</f>
        <v>0</v>
      </c>
      <c r="BB74" s="147">
        <f>IF(AZ74=2,G74,0)</f>
        <v>0</v>
      </c>
      <c r="BC74" s="147">
        <f>IF(AZ74=3,G74,0)</f>
        <v>0</v>
      </c>
      <c r="BD74" s="147">
        <f>IF(AZ74=4,G74,0)</f>
        <v>0</v>
      </c>
      <c r="BE74" s="147">
        <f>IF(AZ74=5,G74,0)</f>
        <v>0</v>
      </c>
      <c r="CZ74" s="147">
        <v>0</v>
      </c>
    </row>
    <row r="75" spans="1:57" ht="12.75">
      <c r="A75" s="182"/>
      <c r="B75" s="183" t="s">
        <v>73</v>
      </c>
      <c r="C75" s="184" t="str">
        <f>CONCATENATE(B63," ",C63)</f>
        <v>725 Zařizovací předměty</v>
      </c>
      <c r="D75" s="182"/>
      <c r="E75" s="185"/>
      <c r="F75" s="185"/>
      <c r="G75" s="186">
        <f>SUM(G63:G74)</f>
        <v>0</v>
      </c>
      <c r="O75" s="169">
        <v>4</v>
      </c>
      <c r="BA75" s="187">
        <f>SUM(BA63:BA74)</f>
        <v>0</v>
      </c>
      <c r="BB75" s="187">
        <f>SUM(BB63:BB74)</f>
        <v>0</v>
      </c>
      <c r="BC75" s="187">
        <f>SUM(BC63:BC74)</f>
        <v>0</v>
      </c>
      <c r="BD75" s="187">
        <f>SUM(BD63:BD74)</f>
        <v>0</v>
      </c>
      <c r="BE75" s="187">
        <f>SUM(BE63:BE74)</f>
        <v>0</v>
      </c>
    </row>
    <row r="76" spans="1:15" ht="12.75">
      <c r="A76" s="162" t="s">
        <v>72</v>
      </c>
      <c r="B76" s="163" t="s">
        <v>181</v>
      </c>
      <c r="C76" s="164" t="s">
        <v>182</v>
      </c>
      <c r="D76" s="165"/>
      <c r="E76" s="166"/>
      <c r="F76" s="166"/>
      <c r="G76" s="167"/>
      <c r="H76" s="168"/>
      <c r="I76" s="168"/>
      <c r="O76" s="169">
        <v>1</v>
      </c>
    </row>
    <row r="77" spans="1:104" ht="22.5">
      <c r="A77" s="170">
        <v>37</v>
      </c>
      <c r="B77" s="171" t="s">
        <v>183</v>
      </c>
      <c r="C77" s="172" t="s">
        <v>184</v>
      </c>
      <c r="D77" s="173" t="s">
        <v>144</v>
      </c>
      <c r="E77" s="174">
        <v>1</v>
      </c>
      <c r="F77" s="174">
        <v>0</v>
      </c>
      <c r="G77" s="175">
        <f>E77*F77</f>
        <v>0</v>
      </c>
      <c r="O77" s="169">
        <v>2</v>
      </c>
      <c r="AA77" s="147">
        <v>1</v>
      </c>
      <c r="AB77" s="147">
        <v>7</v>
      </c>
      <c r="AC77" s="147">
        <v>7</v>
      </c>
      <c r="AZ77" s="147">
        <v>2</v>
      </c>
      <c r="BA77" s="147">
        <f>IF(AZ77=1,G77,0)</f>
        <v>0</v>
      </c>
      <c r="BB77" s="147">
        <f>IF(AZ77=2,G77,0)</f>
        <v>0</v>
      </c>
      <c r="BC77" s="147">
        <f>IF(AZ77=3,G77,0)</f>
        <v>0</v>
      </c>
      <c r="BD77" s="147">
        <f>IF(AZ77=4,G77,0)</f>
        <v>0</v>
      </c>
      <c r="BE77" s="147">
        <f>IF(AZ77=5,G77,0)</f>
        <v>0</v>
      </c>
      <c r="CZ77" s="147">
        <v>5E-05</v>
      </c>
    </row>
    <row r="78" spans="1:15" ht="12.75">
      <c r="A78" s="176"/>
      <c r="B78" s="177"/>
      <c r="C78" s="219" t="s">
        <v>185</v>
      </c>
      <c r="D78" s="220"/>
      <c r="E78" s="179">
        <v>1</v>
      </c>
      <c r="F78" s="180"/>
      <c r="G78" s="181"/>
      <c r="M78" s="178" t="s">
        <v>185</v>
      </c>
      <c r="O78" s="169"/>
    </row>
    <row r="79" spans="1:104" ht="12.75">
      <c r="A79" s="170">
        <v>38</v>
      </c>
      <c r="B79" s="171" t="s">
        <v>186</v>
      </c>
      <c r="C79" s="172" t="s">
        <v>187</v>
      </c>
      <c r="D79" s="173" t="s">
        <v>61</v>
      </c>
      <c r="E79" s="174"/>
      <c r="F79" s="174">
        <v>0</v>
      </c>
      <c r="G79" s="175">
        <f>E79*F79</f>
        <v>0</v>
      </c>
      <c r="O79" s="169">
        <v>2</v>
      </c>
      <c r="AA79" s="147">
        <v>7</v>
      </c>
      <c r="AB79" s="147">
        <v>1002</v>
      </c>
      <c r="AC79" s="147">
        <v>5</v>
      </c>
      <c r="AZ79" s="147">
        <v>2</v>
      </c>
      <c r="BA79" s="147">
        <f>IF(AZ79=1,G79,0)</f>
        <v>0</v>
      </c>
      <c r="BB79" s="147">
        <f>IF(AZ79=2,G79,0)</f>
        <v>0</v>
      </c>
      <c r="BC79" s="147">
        <f>IF(AZ79=3,G79,0)</f>
        <v>0</v>
      </c>
      <c r="BD79" s="147">
        <f>IF(AZ79=4,G79,0)</f>
        <v>0</v>
      </c>
      <c r="BE79" s="147">
        <f>IF(AZ79=5,G79,0)</f>
        <v>0</v>
      </c>
      <c r="CZ79" s="147">
        <v>0</v>
      </c>
    </row>
    <row r="80" spans="1:57" ht="12.75">
      <c r="A80" s="182"/>
      <c r="B80" s="183" t="s">
        <v>73</v>
      </c>
      <c r="C80" s="184" t="str">
        <f>CONCATENATE(B76," ",C76)</f>
        <v>769 Otvorové prvky z plastu</v>
      </c>
      <c r="D80" s="182"/>
      <c r="E80" s="185"/>
      <c r="F80" s="185"/>
      <c r="G80" s="186">
        <f>SUM(G76:G79)</f>
        <v>0</v>
      </c>
      <c r="O80" s="169">
        <v>4</v>
      </c>
      <c r="BA80" s="187">
        <f>SUM(BA76:BA79)</f>
        <v>0</v>
      </c>
      <c r="BB80" s="187">
        <f>SUM(BB76:BB79)</f>
        <v>0</v>
      </c>
      <c r="BC80" s="187">
        <f>SUM(BC76:BC79)</f>
        <v>0</v>
      </c>
      <c r="BD80" s="187">
        <f>SUM(BD76:BD79)</f>
        <v>0</v>
      </c>
      <c r="BE80" s="187">
        <f>SUM(BE76:BE79)</f>
        <v>0</v>
      </c>
    </row>
    <row r="81" spans="1:15" ht="12.75">
      <c r="A81" s="162" t="s">
        <v>72</v>
      </c>
      <c r="B81" s="163" t="s">
        <v>188</v>
      </c>
      <c r="C81" s="164" t="s">
        <v>189</v>
      </c>
      <c r="D81" s="165"/>
      <c r="E81" s="166"/>
      <c r="F81" s="166"/>
      <c r="G81" s="167"/>
      <c r="H81" s="168"/>
      <c r="I81" s="168"/>
      <c r="O81" s="169">
        <v>1</v>
      </c>
    </row>
    <row r="82" spans="1:104" ht="12.75">
      <c r="A82" s="170">
        <v>39</v>
      </c>
      <c r="B82" s="171" t="s">
        <v>190</v>
      </c>
      <c r="C82" s="172" t="s">
        <v>191</v>
      </c>
      <c r="D82" s="173" t="s">
        <v>87</v>
      </c>
      <c r="E82" s="174">
        <v>3</v>
      </c>
      <c r="F82" s="174">
        <v>0</v>
      </c>
      <c r="G82" s="175">
        <f>E82*F82</f>
        <v>0</v>
      </c>
      <c r="O82" s="169">
        <v>2</v>
      </c>
      <c r="AA82" s="147">
        <v>1</v>
      </c>
      <c r="AB82" s="147">
        <v>7</v>
      </c>
      <c r="AC82" s="147">
        <v>7</v>
      </c>
      <c r="AZ82" s="147">
        <v>2</v>
      </c>
      <c r="BA82" s="147">
        <f>IF(AZ82=1,G82,0)</f>
        <v>0</v>
      </c>
      <c r="BB82" s="147">
        <f>IF(AZ82=2,G82,0)</f>
        <v>0</v>
      </c>
      <c r="BC82" s="147">
        <f>IF(AZ82=3,G82,0)</f>
        <v>0</v>
      </c>
      <c r="BD82" s="147">
        <f>IF(AZ82=4,G82,0)</f>
        <v>0</v>
      </c>
      <c r="BE82" s="147">
        <f>IF(AZ82=5,G82,0)</f>
        <v>0</v>
      </c>
      <c r="CZ82" s="147">
        <v>0.00051</v>
      </c>
    </row>
    <row r="83" spans="1:15" ht="12.75">
      <c r="A83" s="176"/>
      <c r="B83" s="177"/>
      <c r="C83" s="219" t="s">
        <v>192</v>
      </c>
      <c r="D83" s="220"/>
      <c r="E83" s="179">
        <v>3</v>
      </c>
      <c r="F83" s="180"/>
      <c r="G83" s="181"/>
      <c r="M83" s="178" t="s">
        <v>192</v>
      </c>
      <c r="O83" s="169"/>
    </row>
    <row r="84" spans="1:104" ht="12.75">
      <c r="A84" s="170">
        <v>40</v>
      </c>
      <c r="B84" s="171" t="s">
        <v>193</v>
      </c>
      <c r="C84" s="172" t="s">
        <v>194</v>
      </c>
      <c r="D84" s="173" t="s">
        <v>122</v>
      </c>
      <c r="E84" s="174">
        <v>14.8</v>
      </c>
      <c r="F84" s="174">
        <v>0</v>
      </c>
      <c r="G84" s="175">
        <f>E84*F84</f>
        <v>0</v>
      </c>
      <c r="O84" s="169">
        <v>2</v>
      </c>
      <c r="AA84" s="147">
        <v>1</v>
      </c>
      <c r="AB84" s="147">
        <v>7</v>
      </c>
      <c r="AC84" s="147">
        <v>7</v>
      </c>
      <c r="AZ84" s="147">
        <v>2</v>
      </c>
      <c r="BA84" s="147">
        <f>IF(AZ84=1,G84,0)</f>
        <v>0</v>
      </c>
      <c r="BB84" s="147">
        <f>IF(AZ84=2,G84,0)</f>
        <v>0</v>
      </c>
      <c r="BC84" s="147">
        <f>IF(AZ84=3,G84,0)</f>
        <v>0</v>
      </c>
      <c r="BD84" s="147">
        <f>IF(AZ84=4,G84,0)</f>
        <v>0</v>
      </c>
      <c r="BE84" s="147">
        <f>IF(AZ84=5,G84,0)</f>
        <v>0</v>
      </c>
      <c r="CZ84" s="147">
        <v>0.00011</v>
      </c>
    </row>
    <row r="85" spans="1:15" ht="12.75">
      <c r="A85" s="176"/>
      <c r="B85" s="177"/>
      <c r="C85" s="219" t="s">
        <v>150</v>
      </c>
      <c r="D85" s="220"/>
      <c r="E85" s="179">
        <v>14.8</v>
      </c>
      <c r="F85" s="180"/>
      <c r="G85" s="181"/>
      <c r="M85" s="178" t="s">
        <v>150</v>
      </c>
      <c r="O85" s="169"/>
    </row>
    <row r="86" spans="1:57" ht="12.75">
      <c r="A86" s="182"/>
      <c r="B86" s="183" t="s">
        <v>73</v>
      </c>
      <c r="C86" s="184" t="str">
        <f>CONCATENATE(B81," ",C81)</f>
        <v>783 Nátěry</v>
      </c>
      <c r="D86" s="182"/>
      <c r="E86" s="185"/>
      <c r="F86" s="185"/>
      <c r="G86" s="186">
        <f>SUM(G81:G85)</f>
        <v>0</v>
      </c>
      <c r="O86" s="169">
        <v>4</v>
      </c>
      <c r="BA86" s="187">
        <f>SUM(BA81:BA85)</f>
        <v>0</v>
      </c>
      <c r="BB86" s="187">
        <f>SUM(BB81:BB85)</f>
        <v>0</v>
      </c>
      <c r="BC86" s="187">
        <f>SUM(BC81:BC85)</f>
        <v>0</v>
      </c>
      <c r="BD86" s="187">
        <f>SUM(BD81:BD85)</f>
        <v>0</v>
      </c>
      <c r="BE86" s="187">
        <f>SUM(BE81:BE85)</f>
        <v>0</v>
      </c>
    </row>
    <row r="87" ht="12.75">
      <c r="E87" s="147"/>
    </row>
    <row r="88" ht="12.75">
      <c r="E88" s="147"/>
    </row>
    <row r="89" ht="12.75">
      <c r="E89" s="147"/>
    </row>
    <row r="90" ht="12.75">
      <c r="E90" s="147"/>
    </row>
    <row r="91" ht="12.75">
      <c r="E91" s="147"/>
    </row>
    <row r="92" ht="12.75">
      <c r="E92" s="147"/>
    </row>
    <row r="93" ht="12.75">
      <c r="E93" s="147"/>
    </row>
    <row r="94" ht="12.75">
      <c r="E94" s="147"/>
    </row>
    <row r="95" ht="12.75">
      <c r="E95" s="147"/>
    </row>
    <row r="96" ht="12.75">
      <c r="E96" s="147"/>
    </row>
    <row r="97" ht="12.75">
      <c r="E97" s="147"/>
    </row>
    <row r="98" ht="12.75">
      <c r="E98" s="147"/>
    </row>
    <row r="99" ht="12.75">
      <c r="E99" s="147"/>
    </row>
    <row r="100" ht="12.75">
      <c r="E100" s="147"/>
    </row>
    <row r="101" ht="12.75">
      <c r="E101" s="147"/>
    </row>
    <row r="102" ht="12.75">
      <c r="E102" s="147"/>
    </row>
    <row r="103" ht="12.75">
      <c r="E103" s="147"/>
    </row>
    <row r="104" ht="12.75">
      <c r="E104" s="147"/>
    </row>
    <row r="105" ht="12.75">
      <c r="E105" s="147"/>
    </row>
    <row r="106" ht="12.75">
      <c r="E106" s="147"/>
    </row>
    <row r="107" ht="12.75">
      <c r="E107" s="147"/>
    </row>
    <row r="108" ht="12.75">
      <c r="E108" s="147"/>
    </row>
    <row r="109" ht="12.75">
      <c r="E109" s="147"/>
    </row>
    <row r="110" spans="1:7" ht="409.5">
      <c r="A110" s="188"/>
      <c r="B110" s="188"/>
      <c r="C110" s="188"/>
      <c r="D110" s="188"/>
      <c r="E110" s="188"/>
      <c r="F110" s="188"/>
      <c r="G110" s="188"/>
    </row>
    <row r="111" spans="1:7" ht="409.5">
      <c r="A111" s="188"/>
      <c r="B111" s="188"/>
      <c r="C111" s="188"/>
      <c r="D111" s="188"/>
      <c r="E111" s="188"/>
      <c r="F111" s="188"/>
      <c r="G111" s="188"/>
    </row>
    <row r="112" spans="1:7" ht="409.5">
      <c r="A112" s="188"/>
      <c r="B112" s="188"/>
      <c r="C112" s="188"/>
      <c r="D112" s="188"/>
      <c r="E112" s="188"/>
      <c r="F112" s="188"/>
      <c r="G112" s="188"/>
    </row>
    <row r="113" spans="1:7" ht="409.5">
      <c r="A113" s="188"/>
      <c r="B113" s="188"/>
      <c r="C113" s="188"/>
      <c r="D113" s="188"/>
      <c r="E113" s="188"/>
      <c r="F113" s="188"/>
      <c r="G113" s="188"/>
    </row>
    <row r="114" ht="409.5">
      <c r="E114" s="147"/>
    </row>
    <row r="115" ht="409.5">
      <c r="E115" s="147"/>
    </row>
    <row r="116" ht="409.5">
      <c r="E116" s="147"/>
    </row>
    <row r="117" ht="409.5">
      <c r="E117" s="147"/>
    </row>
    <row r="118" ht="409.5">
      <c r="E118" s="147"/>
    </row>
    <row r="119" ht="409.5">
      <c r="E119" s="147"/>
    </row>
    <row r="120" ht="409.5">
      <c r="E120" s="147"/>
    </row>
    <row r="121" ht="409.5">
      <c r="E121" s="147"/>
    </row>
    <row r="122" ht="409.5">
      <c r="E122" s="147"/>
    </row>
    <row r="123" ht="409.5">
      <c r="E123" s="147"/>
    </row>
    <row r="124" ht="409.5">
      <c r="E124" s="147"/>
    </row>
    <row r="125" ht="409.5">
      <c r="E125" s="147"/>
    </row>
    <row r="126" ht="409.5">
      <c r="E126" s="147"/>
    </row>
    <row r="127" ht="409.5">
      <c r="E127" s="147"/>
    </row>
    <row r="128" ht="409.5">
      <c r="E128" s="147"/>
    </row>
    <row r="129" ht="409.5">
      <c r="E129" s="147"/>
    </row>
    <row r="130" ht="409.5">
      <c r="E130" s="147"/>
    </row>
    <row r="131" ht="409.5">
      <c r="E131" s="147"/>
    </row>
    <row r="132" ht="409.5">
      <c r="E132" s="147"/>
    </row>
    <row r="133" ht="409.5">
      <c r="E133" s="147"/>
    </row>
    <row r="134" ht="409.5">
      <c r="E134" s="147"/>
    </row>
    <row r="135" ht="409.5">
      <c r="E135" s="147"/>
    </row>
    <row r="136" ht="409.5">
      <c r="E136" s="147"/>
    </row>
    <row r="137" ht="409.5">
      <c r="E137" s="147"/>
    </row>
    <row r="138" ht="409.5">
      <c r="E138" s="147"/>
    </row>
    <row r="139" ht="409.5">
      <c r="E139" s="147"/>
    </row>
    <row r="140" ht="409.5">
      <c r="E140" s="147"/>
    </row>
    <row r="141" ht="409.5">
      <c r="E141" s="147"/>
    </row>
    <row r="142" ht="409.5">
      <c r="E142" s="147"/>
    </row>
    <row r="143" ht="409.5">
      <c r="E143" s="147"/>
    </row>
    <row r="144" ht="409.5">
      <c r="E144" s="147"/>
    </row>
    <row r="145" spans="1:2" ht="409.5">
      <c r="A145" s="189"/>
      <c r="B145" s="189"/>
    </row>
    <row r="146" spans="1:7" ht="409.5">
      <c r="A146" s="188"/>
      <c r="B146" s="188"/>
      <c r="C146" s="190"/>
      <c r="D146" s="190"/>
      <c r="E146" s="191"/>
      <c r="F146" s="190"/>
      <c r="G146" s="192"/>
    </row>
    <row r="147" spans="1:7" ht="409.5">
      <c r="A147" s="193"/>
      <c r="B147" s="193"/>
      <c r="C147" s="188"/>
      <c r="D147" s="188"/>
      <c r="E147" s="194"/>
      <c r="F147" s="188"/>
      <c r="G147" s="188"/>
    </row>
    <row r="148" spans="1:7" ht="409.5">
      <c r="A148" s="188"/>
      <c r="B148" s="188"/>
      <c r="C148" s="188"/>
      <c r="D148" s="188"/>
      <c r="E148" s="194"/>
      <c r="F148" s="188"/>
      <c r="G148" s="188"/>
    </row>
    <row r="149" spans="1:7" ht="409.5">
      <c r="A149" s="188"/>
      <c r="B149" s="188"/>
      <c r="C149" s="188"/>
      <c r="D149" s="188"/>
      <c r="E149" s="194"/>
      <c r="F149" s="188"/>
      <c r="G149" s="188"/>
    </row>
    <row r="150" spans="1:7" ht="409.5">
      <c r="A150" s="188"/>
      <c r="B150" s="188"/>
      <c r="C150" s="188"/>
      <c r="D150" s="188"/>
      <c r="E150" s="194"/>
      <c r="F150" s="188"/>
      <c r="G150" s="188"/>
    </row>
    <row r="151" spans="1:7" ht="409.5">
      <c r="A151" s="188"/>
      <c r="B151" s="188"/>
      <c r="C151" s="188"/>
      <c r="D151" s="188"/>
      <c r="E151" s="194"/>
      <c r="F151" s="188"/>
      <c r="G151" s="188"/>
    </row>
    <row r="152" spans="1:7" ht="409.5">
      <c r="A152" s="188"/>
      <c r="B152" s="188"/>
      <c r="C152" s="188"/>
      <c r="D152" s="188"/>
      <c r="E152" s="194"/>
      <c r="F152" s="188"/>
      <c r="G152" s="188"/>
    </row>
    <row r="153" spans="1:7" ht="409.5">
      <c r="A153" s="188"/>
      <c r="B153" s="188"/>
      <c r="C153" s="188"/>
      <c r="D153" s="188"/>
      <c r="E153" s="194"/>
      <c r="F153" s="188"/>
      <c r="G153" s="188"/>
    </row>
    <row r="154" spans="1:7" ht="409.5">
      <c r="A154" s="188"/>
      <c r="B154" s="188"/>
      <c r="C154" s="188"/>
      <c r="D154" s="188"/>
      <c r="E154" s="194"/>
      <c r="F154" s="188"/>
      <c r="G154" s="188"/>
    </row>
    <row r="155" spans="1:7" ht="409.5">
      <c r="A155" s="188"/>
      <c r="B155" s="188"/>
      <c r="C155" s="188"/>
      <c r="D155" s="188"/>
      <c r="E155" s="194"/>
      <c r="F155" s="188"/>
      <c r="G155" s="188"/>
    </row>
    <row r="156" spans="1:7" ht="409.5">
      <c r="A156" s="188"/>
      <c r="B156" s="188"/>
      <c r="C156" s="188"/>
      <c r="D156" s="188"/>
      <c r="E156" s="194"/>
      <c r="F156" s="188"/>
      <c r="G156" s="188"/>
    </row>
    <row r="157" spans="1:7" ht="409.5">
      <c r="A157" s="188"/>
      <c r="B157" s="188"/>
      <c r="C157" s="188"/>
      <c r="D157" s="188"/>
      <c r="E157" s="194"/>
      <c r="F157" s="188"/>
      <c r="G157" s="188"/>
    </row>
    <row r="158" spans="1:7" ht="409.5">
      <c r="A158" s="188"/>
      <c r="B158" s="188"/>
      <c r="C158" s="188"/>
      <c r="D158" s="188"/>
      <c r="E158" s="194"/>
      <c r="F158" s="188"/>
      <c r="G158" s="188"/>
    </row>
    <row r="159" spans="1:7" ht="409.5">
      <c r="A159" s="188"/>
      <c r="B159" s="188"/>
      <c r="C159" s="188"/>
      <c r="D159" s="188"/>
      <c r="E159" s="194"/>
      <c r="F159" s="188"/>
      <c r="G159" s="188"/>
    </row>
  </sheetData>
  <sheetProtection/>
  <mergeCells count="28">
    <mergeCell ref="C41:D41"/>
    <mergeCell ref="C43:D43"/>
    <mergeCell ref="C16:D16"/>
    <mergeCell ref="C12:D12"/>
    <mergeCell ref="A1:G1"/>
    <mergeCell ref="A3:B3"/>
    <mergeCell ref="A4:B4"/>
    <mergeCell ref="E4:G4"/>
    <mergeCell ref="C45:D45"/>
    <mergeCell ref="C47:D47"/>
    <mergeCell ref="C49:D49"/>
    <mergeCell ref="C51:D51"/>
    <mergeCell ref="C29:D29"/>
    <mergeCell ref="C31:D31"/>
    <mergeCell ref="C33:D33"/>
    <mergeCell ref="C35:D35"/>
    <mergeCell ref="C37:D37"/>
    <mergeCell ref="C39:D39"/>
    <mergeCell ref="C83:D83"/>
    <mergeCell ref="C85:D85"/>
    <mergeCell ref="C78:D78"/>
    <mergeCell ref="C53:D53"/>
    <mergeCell ref="C61:D61"/>
    <mergeCell ref="C65:D65"/>
    <mergeCell ref="C67:D67"/>
    <mergeCell ref="C69:D69"/>
    <mergeCell ref="C71:D71"/>
    <mergeCell ref="C73:D7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Jaroslava Beilová</cp:lastModifiedBy>
  <dcterms:created xsi:type="dcterms:W3CDTF">2013-02-19T17:31:17Z</dcterms:created>
  <dcterms:modified xsi:type="dcterms:W3CDTF">2013-02-20T10:16:51Z</dcterms:modified>
  <cp:category/>
  <cp:version/>
  <cp:contentType/>
  <cp:contentStatus/>
</cp:coreProperties>
</file>