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975" windowHeight="134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'Položky'!$A$1:$G$81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<sst xmlns="http://schemas.openxmlformats.org/spreadsheetml/2006/main" count="326" uniqueCount="236">
  <si>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</si>
  <si>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</si>
  <si>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</si>
  <si>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</si>
  <si>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</si>
  <si>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</si>
  <si>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</si>
  <si>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</si>
  <si>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</si>
  <si>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</si>
  <si>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</si>
  <si>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</si>
  <si>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</si>
  <si>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</si>
  <si>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</si>
  <si>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</si>
  <si>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</si>
  <si>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</si>
  <si>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</si>
  <si>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</si>
  <si>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</si>
  <si>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</si>
  <si>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</si>
  <si>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</si>
  <si>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</si>
  <si>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</si>
  <si>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</si>
  <si>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</si>
  <si>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</si>
  <si>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</si>
  <si>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</si>
  <si>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</si>
  <si>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</si>
  <si>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</si>
  <si>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</si>
  <si>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</si>
  <si>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</si>
  <si>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</si>
  <si>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</si>
  <si>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</si>
  <si>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</si>
  <si>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</si>
  <si>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</si>
  <si>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</si>
  <si>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</si>
  <si>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</si>
  <si>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</si>
  <si>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</si>
  <si>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</si>
  <si>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</si>
  <si>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</si>
  <si>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</si>
  <si>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</si>
  <si>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</si>
  <si>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</si>
  <si>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</si>
  <si>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</si>
  <si>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</si>
  <si>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</si>
  <si>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</si>
  <si>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</si>
  <si>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</si>
  <si>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</si>
  <si>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</si>
  <si>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</si>
  <si>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</si>
  <si>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</si>
  <si>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</si>
  <si>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</si>
  <si>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</si>
  <si>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</si>
  <si>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</si>
  <si>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</si>
  <si>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</si>
  <si>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</si>
  <si>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</si>
  <si>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</si>
  <si>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7544</t>
  </si>
  <si>
    <t>Oprava bytu Dehtová 9, O-Vítkovice</t>
  </si>
  <si>
    <t>Zdravotechnika</t>
  </si>
  <si>
    <t>721</t>
  </si>
  <si>
    <t>Vnitřní kanalizace</t>
  </si>
  <si>
    <t>721140802R00</t>
  </si>
  <si>
    <t xml:space="preserve">Demontáž potrubí litinového DN 100 </t>
  </si>
  <si>
    <t>m</t>
  </si>
  <si>
    <t>721174025U00</t>
  </si>
  <si>
    <t xml:space="preserve">Kanal potrubí PP odpadní HT DN 100 </t>
  </si>
  <si>
    <t>721174042U00</t>
  </si>
  <si>
    <t xml:space="preserve">Kanal potrubí PP připoj HT DN 40 </t>
  </si>
  <si>
    <t>721174043U00</t>
  </si>
  <si>
    <t xml:space="preserve">Kanal potrubí PP připoj HT DN 50 </t>
  </si>
  <si>
    <t>721174044U00</t>
  </si>
  <si>
    <t xml:space="preserve">Kanal potrubí PP připoj HT DN 70 </t>
  </si>
  <si>
    <t>721174045U00</t>
  </si>
  <si>
    <t xml:space="preserve">Kanal potrubí PP připoj HT DN 100 </t>
  </si>
  <si>
    <t>721194105R00</t>
  </si>
  <si>
    <t xml:space="preserve">Vyvedení odpadních výpustek D 50 x 1,8 </t>
  </si>
  <si>
    <t>kus</t>
  </si>
  <si>
    <t>721194106R00</t>
  </si>
  <si>
    <t xml:space="preserve">Vyvedení odpadních výpustek D 63 x 1,8 </t>
  </si>
  <si>
    <t>721194109R00</t>
  </si>
  <si>
    <t xml:space="preserve">Vyvedení odpadních výpustek D 110 x 2,3 </t>
  </si>
  <si>
    <t>721290123R00</t>
  </si>
  <si>
    <t xml:space="preserve">Zkouška těsnosti kanalizace kouřem DN 300 </t>
  </si>
  <si>
    <t>727121112U00</t>
  </si>
  <si>
    <t xml:space="preserve">Manžeta D110 jedna str děl kce EI90 </t>
  </si>
  <si>
    <t>721-01</t>
  </si>
  <si>
    <t>vzt zápach.uzávěrka, s mechanickou zápach.uzávěrko (balónek), pro odkap z pojist.ventilu</t>
  </si>
  <si>
    <t>721-02</t>
  </si>
  <si>
    <t xml:space="preserve">dopojení stávajícího kanal. potrubí z vyššího podl </t>
  </si>
  <si>
    <t>soub.</t>
  </si>
  <si>
    <t>998721202R00</t>
  </si>
  <si>
    <t xml:space="preserve">Přesun hmot pro vnitřní kanalizaci, výšky do 12 m </t>
  </si>
  <si>
    <t>722</t>
  </si>
  <si>
    <t>Vnitřní vodovod</t>
  </si>
  <si>
    <t>722130801R00</t>
  </si>
  <si>
    <t xml:space="preserve">Demontáž potrubí ocelových závitových DN 25 </t>
  </si>
  <si>
    <t>722174002U00</t>
  </si>
  <si>
    <t xml:space="preserve">Potr vod PPR PN16 svar polyfuz D 20 </t>
  </si>
  <si>
    <t>722174004U00</t>
  </si>
  <si>
    <t xml:space="preserve">Potr vod PPR PN16 svar polyfuz D 32 </t>
  </si>
  <si>
    <t>722181211R00</t>
  </si>
  <si>
    <t xml:space="preserve">Izolace návleková tl. stěny 6 mm </t>
  </si>
  <si>
    <t>722181212R00</t>
  </si>
  <si>
    <t xml:space="preserve">Izolace návleková  tl. stěny 9 mm </t>
  </si>
  <si>
    <t>722190901R00</t>
  </si>
  <si>
    <t xml:space="preserve">Uzavření/otevření vodovodního potrubí při opravě </t>
  </si>
  <si>
    <t>722220111R00</t>
  </si>
  <si>
    <t xml:space="preserve">Nástěnka K 247, pro výtokový ventil G 1/2 </t>
  </si>
  <si>
    <t>722220122R00</t>
  </si>
  <si>
    <t xml:space="preserve">Nástěnka K 247, pro baterii G 3/4 </t>
  </si>
  <si>
    <t>pár</t>
  </si>
  <si>
    <t>722231073U00</t>
  </si>
  <si>
    <t xml:space="preserve">Ventil zpětný G3/4 PN10-110°C 2 záv </t>
  </si>
  <si>
    <t>722231252U00</t>
  </si>
  <si>
    <t xml:space="preserve">Ventil poj mos G3/4 k bojleru </t>
  </si>
  <si>
    <t>722234264U00</t>
  </si>
  <si>
    <t xml:space="preserve">Filtr mosaz G3/4 PN16-120°C 2xzá </t>
  </si>
  <si>
    <t>722240122U00</t>
  </si>
  <si>
    <t xml:space="preserve">Kulový kohout plast PPR DN 20 </t>
  </si>
  <si>
    <t>722240141U00</t>
  </si>
  <si>
    <t xml:space="preserve">T-kus+vypoušt ventil plast PPR D 20 </t>
  </si>
  <si>
    <t>722251111U00</t>
  </si>
  <si>
    <t xml:space="preserve">Hadice pryžové d 16/23 </t>
  </si>
  <si>
    <t>722264113R00</t>
  </si>
  <si>
    <t xml:space="preserve">Vodoměr bytový SV DN 20x130 mm, Qn 1,5 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</si>
  <si>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</si>
  <si>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</si>
  <si>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</si>
  <si>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</si>
  <si>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28377102</t>
  </si>
  <si>
    <t>Návleková izolace potrubí 22x6 mm šedočerná</t>
  </si>
  <si>
    <t>283771030</t>
  </si>
  <si>
    <t>Návleková izolace potrubí 22x9 mm šedočerná</t>
  </si>
  <si>
    <t>28377109</t>
  </si>
  <si>
    <t>Návleková izolace potrubí 28x6 mm šedočerná</t>
  </si>
  <si>
    <t>998722202R00</t>
  </si>
  <si>
    <t xml:space="preserve">Přesun hmot pro vnitřní vodovod, výšky do 12 m </t>
  </si>
  <si>
    <t>725</t>
  </si>
  <si>
    <t>Zařizovací předměty</t>
  </si>
  <si>
    <t>725110811R00</t>
  </si>
  <si>
    <t xml:space="preserve">Demontáž klozetů splachovacích </t>
  </si>
  <si>
    <t>soubor</t>
  </si>
  <si>
    <t>725113122U00</t>
  </si>
  <si>
    <t xml:space="preserve">Mtž klozet mísa kombi </t>
  </si>
  <si>
    <t>725210821R00</t>
  </si>
  <si>
    <t xml:space="preserve">Demontáž umyvadel bez výtokových armatur </t>
  </si>
  <si>
    <t>725215102U00</t>
  </si>
  <si>
    <t xml:space="preserve">Mtž umyvadla na šrouby </t>
  </si>
  <si>
    <t>725220841R00</t>
  </si>
  <si>
    <t xml:space="preserve">Demontáž ocelové vany </t>
  </si>
  <si>
    <t>725229102R00</t>
  </si>
  <si>
    <t xml:space="preserve">Montáž van ocel. a plastových s uzávěr. HL 500-5/4 </t>
  </si>
  <si>
    <t>725310823R00</t>
  </si>
  <si>
    <t xml:space="preserve">Demontáž dřezů 1dílných v kuchyňské sestavě </t>
  </si>
  <si>
    <t>725312111U00</t>
  </si>
  <si>
    <t xml:space="preserve">Mtž dřezu ostatní typ </t>
  </si>
  <si>
    <t>725539204U00</t>
  </si>
  <si>
    <t xml:space="preserve">Mtž ohřívač zásobník závěsný -125l </t>
  </si>
  <si>
    <t>725810401R00</t>
  </si>
  <si>
    <t xml:space="preserve">Ventil rohový bez přípoj. trubičky T 66 G 1/2 </t>
  </si>
  <si>
    <t>725819201R00</t>
  </si>
  <si>
    <t xml:space="preserve">Montáž ventilu nástěnného  G 1/2 </t>
  </si>
  <si>
    <t>725820801R00</t>
  </si>
  <si>
    <t xml:space="preserve">Demontáž baterie nástěnné do G 3/4 </t>
  </si>
  <si>
    <t>725821411U00</t>
  </si>
  <si>
    <t xml:space="preserve">Mtž batere umyv/dřez nástěn chrom </t>
  </si>
  <si>
    <t>725821421U00</t>
  </si>
  <si>
    <t xml:space="preserve">Mtž baterie umyv/džez stojan G1/2 </t>
  </si>
  <si>
    <t>725860182R00</t>
  </si>
  <si>
    <t>Sifon pračkový s připojením na rozvod vody DN40/50</t>
  </si>
  <si>
    <t>725860201R00</t>
  </si>
  <si>
    <t xml:space="preserve">Sifon dřezový, 6/4 ", přípoj myčka, pračka </t>
  </si>
  <si>
    <t>725860213R00</t>
  </si>
  <si>
    <t xml:space="preserve">Sifon umyvadlový, DN 30, 40 </t>
  </si>
  <si>
    <t>725-01</t>
  </si>
  <si>
    <t xml:space="preserve">sedátko k WC </t>
  </si>
  <si>
    <t>725-02</t>
  </si>
  <si>
    <t xml:space="preserve">dřez nerez souč.kuch.linky, s odkap.plochou </t>
  </si>
  <si>
    <t>725-03</t>
  </si>
  <si>
    <t xml:space="preserve">baterie umyvadlová stojánková, páková, chrom </t>
  </si>
  <si>
    <t>725-04</t>
  </si>
  <si>
    <t>vanová baterie nástěnná páková, chrom, se sprch. růžicí</t>
  </si>
  <si>
    <t>725-05</t>
  </si>
  <si>
    <t xml:space="preserve">Klozet kombi, nádrž s armat. odpad šikmý </t>
  </si>
  <si>
    <t>725-06</t>
  </si>
  <si>
    <t xml:space="preserve">Umyvadlo na šrouby, 55 x 45 cm, bílé </t>
  </si>
  <si>
    <t>725-07</t>
  </si>
  <si>
    <t xml:space="preserve">Ohřívač elek.zásobníkový závěsný -vodorovný 120l </t>
  </si>
  <si>
    <t>725-08</t>
  </si>
  <si>
    <t xml:space="preserve">Demontáž plyn.ohřívače </t>
  </si>
  <si>
    <t>725-09</t>
  </si>
  <si>
    <t xml:space="preserve">Vana plechová smaltovaná 1600x700x390 </t>
  </si>
  <si>
    <t>998725202R00</t>
  </si>
  <si>
    <t xml:space="preserve">Přesun hmot pro zařizovací předměty, výšky do 12 m </t>
  </si>
  <si>
    <t>D96</t>
  </si>
  <si>
    <t>Přesuny suti a vybouraných hmot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</si>
  <si>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</si>
  <si>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</si>
  <si>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</si>
  <si>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</si>
  <si>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</si>
  <si>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</si>
  <si>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</si>
  <si>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</si>
  <si>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</si>
  <si>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979999999R00</t>
  </si>
  <si>
    <t xml:space="preserve">Poplatek za skladku 10 % příměsí - DUFONEV Brno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</si>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</sst>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0" fontId="23" fillId="18" borderId="39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21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21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1" fillId="18" borderId="19" xfId="46" applyNumberFormat="1" applyFont="1" applyFill="1" applyBorder="1">
      <alignment/>
      <protection/>
    </xf>
    <xf numFmtId="0" fontId="21" fillId="18" borderId="17" xfId="46" applyFont="1" applyFill="1" applyBorder="1" applyAlignment="1">
      <alignment horizontal="center"/>
      <protection/>
    </xf>
    <xf numFmtId="0" fontId="21" fillId="18" borderId="17" xfId="46" applyNumberFormat="1" applyFont="1" applyFill="1" applyBorder="1" applyAlignment="1">
      <alignment horizontal="center"/>
      <protection/>
    </xf>
    <xf numFmtId="0" fontId="21" fillId="18" borderId="19" xfId="46" applyFont="1" applyFill="1" applyBorder="1" applyAlignment="1">
      <alignment horizontal="center"/>
      <protection/>
    </xf>
    <xf numFmtId="0" fontId="1" fillId="0" borderId="58" xfId="46" applyFont="1" applyBorder="1" applyAlignment="1">
      <alignment horizontal="center"/>
      <protection/>
    </xf>
    <xf numFmtId="49" fontId="1" fillId="0" borderId="58" xfId="46" applyNumberFormat="1" applyFont="1" applyBorder="1" applyAlignment="1">
      <alignment horizontal="left"/>
      <protection/>
    </xf>
    <xf numFmtId="0" fontId="1" fillId="0" borderId="59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0" fillId="0" borderId="0" xfId="46" applyNumberFormat="1">
      <alignment/>
      <protection/>
    </xf>
    <xf numFmtId="0" fontId="28" fillId="0" borderId="0" xfId="46" applyFont="1">
      <alignment/>
      <protection/>
    </xf>
    <xf numFmtId="0" fontId="24" fillId="0" borderId="60" xfId="46" applyFont="1" applyBorder="1" applyAlignment="1">
      <alignment horizontal="center" vertical="top"/>
      <protection/>
    </xf>
    <xf numFmtId="49" fontId="24" fillId="0" borderId="60" xfId="46" applyNumberFormat="1" applyFont="1" applyBorder="1" applyAlignment="1">
      <alignment horizontal="left" vertical="top"/>
      <protection/>
    </xf>
    <xf numFmtId="0" fontId="24" fillId="0" borderId="60" xfId="46" applyFont="1" applyBorder="1" applyAlignment="1">
      <alignment vertical="top" wrapText="1"/>
      <protection/>
    </xf>
    <xf numFmtId="49" fontId="24" fillId="0" borderId="60" xfId="46" applyNumberFormat="1" applyFont="1" applyBorder="1" applyAlignment="1">
      <alignment horizontal="center" shrinkToFit="1"/>
      <protection/>
    </xf>
    <xf numFmtId="4" fontId="24" fillId="0" borderId="60" xfId="46" applyNumberFormat="1" applyFont="1" applyBorder="1" applyAlignment="1">
      <alignment horizontal="right"/>
      <protection/>
    </xf>
    <xf numFmtId="4" fontId="24" fillId="0" borderId="60" xfId="46" applyNumberFormat="1" applyFont="1" applyBorder="1">
      <alignment/>
      <protection/>
    </xf>
    <xf numFmtId="0" fontId="28" fillId="0" borderId="0" xfId="46" applyFont="1">
      <alignment/>
      <protection/>
    </xf>
    <xf numFmtId="0" fontId="0" fillId="18" borderId="19" xfId="46" applyFill="1" applyBorder="1" applyAlignment="1">
      <alignment horizontal="center"/>
      <protection/>
    </xf>
    <xf numFmtId="49" fontId="3" fillId="18" borderId="19" xfId="46" applyNumberFormat="1" applyFont="1" applyFill="1" applyBorder="1" applyAlignment="1">
      <alignment horizontal="left"/>
      <protection/>
    </xf>
    <xf numFmtId="0" fontId="3" fillId="18" borderId="59" xfId="46" applyFont="1" applyFill="1" applyBorder="1">
      <alignment/>
      <protection/>
    </xf>
    <xf numFmtId="0" fontId="0" fillId="18" borderId="18" xfId="46" applyFill="1" applyBorder="1" applyAlignment="1">
      <alignment horizontal="center"/>
      <protection/>
    </xf>
    <xf numFmtId="4" fontId="0" fillId="18" borderId="18" xfId="46" applyNumberFormat="1" applyFill="1" applyBorder="1" applyAlignment="1">
      <alignment horizontal="right"/>
      <protection/>
    </xf>
    <xf numFmtId="4" fontId="0" fillId="18" borderId="17" xfId="46" applyNumberFormat="1" applyFill="1" applyBorder="1" applyAlignment="1">
      <alignment horizontal="right"/>
      <protection/>
    </xf>
    <xf numFmtId="4" fontId="1" fillId="18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9" fillId="0" borderId="0" xfId="46" applyFont="1" applyAlignment="1">
      <alignment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4" fontId="30" fillId="0" borderId="0" xfId="46" applyNumberFormat="1" applyFont="1" applyBorder="1">
      <alignment/>
      <protection/>
    </xf>
    <xf numFmtId="0" fontId="2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3" fillId="18" borderId="62" xfId="0" applyNumberFormat="1" applyFont="1" applyFill="1" applyBorder="1" applyAlignment="1">
      <alignment horizontal="right" indent="2"/>
    </xf>
    <xf numFmtId="167" fontId="23" fillId="18" borderId="57" xfId="0" applyNumberFormat="1" applyFont="1" applyFill="1" applyBorder="1" applyAlignment="1">
      <alignment horizontal="right" indent="2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8" xfId="46" applyFont="1" applyBorder="1" applyAlignment="1">
      <alignment horizontal="left"/>
      <protection/>
    </xf>
    <xf numFmtId="0" fontId="25" fillId="0" borderId="0" xfId="46" applyFont="1" applyAlignment="1">
      <alignment horizontal="center"/>
      <protection/>
    </xf>
    <xf numFmtId="49" fontId="0" fillId="0" borderId="65" xfId="46" applyNumberFormat="1" applyFont="1" applyBorder="1" applyAlignment="1">
      <alignment horizontal="center"/>
      <protection/>
    </xf>
    <xf numFmtId="0" fontId="0" fillId="0" borderId="67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8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7544</v>
      </c>
      <c r="D2" s="5" t="str">
        <f>Rekapitulace!G2</f>
        <v>Oprava bytu Dehtová 9, O-Vítkovice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77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/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>
        <v>7544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Rekapitulace!A16</f>
        <v>Ztížené výrobní podmínky</v>
      </c>
      <c r="E15" s="57"/>
      <c r="F15" s="58"/>
      <c r="G15" s="55">
        <f>Rekapitulace!I16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Rekapitulace!A17</f>
        <v>Oborová přirážka</v>
      </c>
      <c r="E16" s="60"/>
      <c r="F16" s="61"/>
      <c r="G16" s="55">
        <f>Rekapitulace!I17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Rekapitulace!A18</f>
        <v>Přesun stavebních kapacit</v>
      </c>
      <c r="E17" s="60"/>
      <c r="F17" s="61"/>
      <c r="G17" s="55">
        <f>Rekapitulace!I18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Rekapitulace!A19</f>
        <v>Mimostaveništní doprava</v>
      </c>
      <c r="E18" s="60"/>
      <c r="F18" s="61"/>
      <c r="G18" s="55">
        <f>Rekapitulace!I19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Rekapitulace!A20</f>
        <v>Zařízení staveniště</v>
      </c>
      <c r="E19" s="60"/>
      <c r="F19" s="61"/>
      <c r="G19" s="55">
        <f>Rekapitulace!I20</f>
        <v>0</v>
      </c>
    </row>
    <row r="20" spans="1:7" ht="15.75" customHeight="1">
      <c r="A20" s="64"/>
      <c r="B20" s="54"/>
      <c r="C20" s="55"/>
      <c r="D20" s="59" t="str">
        <f>Rekapitulace!A21</f>
        <v>Provoz investora</v>
      </c>
      <c r="E20" s="60"/>
      <c r="F20" s="61"/>
      <c r="G20" s="55">
        <f>Rekapitulace!I21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Rekapitulace!A22</f>
        <v>Kompletační činnost (IČD)</v>
      </c>
      <c r="E21" s="60"/>
      <c r="F21" s="61"/>
      <c r="G21" s="55">
        <f>Rekapitulace!I22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5" t="s">
        <v>33</v>
      </c>
      <c r="B23" s="206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0</v>
      </c>
      <c r="D30" s="85" t="s">
        <v>43</v>
      </c>
      <c r="E30" s="87"/>
      <c r="F30" s="196">
        <f>ROUND(C23-F32,0)</f>
        <v>0</v>
      </c>
      <c r="G30" s="197"/>
    </row>
    <row r="31" spans="1:7" ht="12.75">
      <c r="A31" s="84" t="s">
        <v>44</v>
      </c>
      <c r="B31" s="85"/>
      <c r="C31" s="86">
        <v>0</v>
      </c>
      <c r="D31" s="85" t="s">
        <v>45</v>
      </c>
      <c r="E31" s="87"/>
      <c r="F31" s="196">
        <f>ROUND(PRODUCT(F30,C31/100),1)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196">
        <f>ROUND(PRODUCT(F32,C33/100),1)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CEILING(SUM(F30:F33),IF(SUM(F30:F33)&gt;=0,1,-1))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B47:G47"/>
    <mergeCell ref="B48:G48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6" t="str">
        <f>CONCATENATE(cislostavby," ",nazevstavby)</f>
        <v>7544 Oprava bytu Dehtová 9, O-Vítkovice</v>
      </c>
      <c r="D1" s="97"/>
      <c r="E1" s="98"/>
      <c r="F1" s="97"/>
      <c r="G1" s="99" t="s">
        <v>49</v>
      </c>
      <c r="H1" s="100">
        <v>7544</v>
      </c>
      <c r="I1" s="101"/>
    </row>
    <row r="2" spans="1:9" ht="13.5" thickBot="1">
      <c r="A2" s="211" t="s">
        <v>50</v>
      </c>
      <c r="B2" s="212"/>
      <c r="C2" s="102" t="str">
        <f>CONCATENATE(cisloobjektu," ",nazevobjektu)</f>
        <v>7544 Zdravotechnika</v>
      </c>
      <c r="D2" s="103"/>
      <c r="E2" s="104"/>
      <c r="F2" s="103"/>
      <c r="G2" s="213" t="s">
        <v>78</v>
      </c>
      <c r="H2" s="214"/>
      <c r="I2" s="215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2" t="str">
        <f>Položky!B7</f>
        <v>721</v>
      </c>
      <c r="B7" s="114" t="str">
        <f>Položky!C7</f>
        <v>Vnitřní kanalizace</v>
      </c>
      <c r="D7" s="115"/>
      <c r="E7" s="193">
        <f>Položky!BA22</f>
        <v>0</v>
      </c>
      <c r="F7" s="194">
        <f>Položky!BB22</f>
        <v>0</v>
      </c>
      <c r="G7" s="194">
        <f>Položky!BC22</f>
        <v>0</v>
      </c>
      <c r="H7" s="194">
        <f>Položky!BD22</f>
        <v>0</v>
      </c>
      <c r="I7" s="195">
        <f>Položky!BE22</f>
        <v>0</v>
      </c>
    </row>
    <row r="8" spans="1:9" s="34" customFormat="1" ht="12.75">
      <c r="A8" s="192" t="str">
        <f>Položky!B23</f>
        <v>722</v>
      </c>
      <c r="B8" s="114" t="str">
        <f>Položky!C23</f>
        <v>Vnitřní vodovod</v>
      </c>
      <c r="D8" s="115"/>
      <c r="E8" s="193">
        <f>Položky!BA45</f>
        <v>0</v>
      </c>
      <c r="F8" s="194">
        <f>Položky!BB45</f>
        <v>0</v>
      </c>
      <c r="G8" s="194">
        <f>Položky!BC45</f>
        <v>0</v>
      </c>
      <c r="H8" s="194">
        <f>Položky!BD45</f>
        <v>0</v>
      </c>
      <c r="I8" s="195">
        <f>Položky!BE45</f>
        <v>0</v>
      </c>
    </row>
    <row r="9" spans="1:9" s="34" customFormat="1" ht="12.75">
      <c r="A9" s="192" t="str">
        <f>Položky!B46</f>
        <v>725</v>
      </c>
      <c r="B9" s="114" t="str">
        <f>Položky!C46</f>
        <v>Zařizovací předměty</v>
      </c>
      <c r="D9" s="115"/>
      <c r="E9" s="193">
        <f>Položky!BA74</f>
        <v>0</v>
      </c>
      <c r="F9" s="194">
        <f>Položky!BB74</f>
        <v>0</v>
      </c>
      <c r="G9" s="194">
        <f>Položky!BC74</f>
        <v>0</v>
      </c>
      <c r="H9" s="194">
        <f>Položky!BD74</f>
        <v>0</v>
      </c>
      <c r="I9" s="195">
        <f>Položky!BE74</f>
        <v>0</v>
      </c>
    </row>
    <row r="10" spans="1:9" s="34" customFormat="1" ht="13.5" thickBot="1">
      <c r="A10" s="192" t="str">
        <f>Položky!B75</f>
        <v>D96</v>
      </c>
      <c r="B10" s="114" t="str">
        <f>Položky!C75</f>
        <v>Přesuny suti a vybouraných hmot</v>
      </c>
      <c r="D10" s="115"/>
      <c r="E10" s="193">
        <f>Položky!BA81</f>
        <v>0</v>
      </c>
      <c r="F10" s="194">
        <f>Položky!BB81</f>
        <v>0</v>
      </c>
      <c r="G10" s="194">
        <f>Položky!BC81</f>
        <v>0</v>
      </c>
      <c r="H10" s="194">
        <f>Položky!BD81</f>
        <v>0</v>
      </c>
      <c r="I10" s="195">
        <f>Položky!BE81</f>
        <v>0</v>
      </c>
    </row>
    <row r="11" spans="1:9" s="122" customFormat="1" ht="13.5" thickBot="1">
      <c r="A11" s="116"/>
      <c r="B11" s="117" t="s">
        <v>57</v>
      </c>
      <c r="C11" s="117"/>
      <c r="D11" s="118"/>
      <c r="E11" s="119">
        <f>SUM(E7:E10)</f>
        <v>0</v>
      </c>
      <c r="F11" s="120">
        <f>SUM(F7:F10)</f>
        <v>0</v>
      </c>
      <c r="G11" s="120">
        <f>SUM(G7:G10)</f>
        <v>0</v>
      </c>
      <c r="H11" s="120">
        <f>SUM(H7:H10)</f>
        <v>0</v>
      </c>
      <c r="I11" s="121">
        <f>SUM(I7:I10)</f>
        <v>0</v>
      </c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57" ht="19.5" customHeight="1">
      <c r="A13" s="106" t="s">
        <v>58</v>
      </c>
      <c r="B13" s="106"/>
      <c r="C13" s="106"/>
      <c r="D13" s="106"/>
      <c r="E13" s="106"/>
      <c r="F13" s="106"/>
      <c r="G13" s="123"/>
      <c r="H13" s="106"/>
      <c r="I13" s="106"/>
      <c r="BA13" s="40"/>
      <c r="BB13" s="40"/>
      <c r="BC13" s="40"/>
      <c r="BD13" s="40"/>
      <c r="BE13" s="40"/>
    </row>
    <row r="14" ht="13.5" thickBot="1"/>
    <row r="15" spans="1:9" ht="12.75">
      <c r="A15" s="71" t="s">
        <v>59</v>
      </c>
      <c r="B15" s="72"/>
      <c r="C15" s="72"/>
      <c r="D15" s="124"/>
      <c r="E15" s="125" t="s">
        <v>60</v>
      </c>
      <c r="F15" s="126" t="s">
        <v>61</v>
      </c>
      <c r="G15" s="127" t="s">
        <v>62</v>
      </c>
      <c r="H15" s="128"/>
      <c r="I15" s="129" t="s">
        <v>60</v>
      </c>
    </row>
    <row r="16" spans="1:53" ht="12.75">
      <c r="A16" s="130" t="s">
        <v>228</v>
      </c>
      <c r="B16" s="131"/>
      <c r="C16" s="131"/>
      <c r="D16" s="132"/>
      <c r="E16" s="133"/>
      <c r="F16" s="134"/>
      <c r="G16" s="135">
        <f aca="true" t="shared" si="0" ref="G16:G23">CHOOSE(BA16+1,HSV+PSV,HSV+PSV+Mont,HSV+PSV+Dodavka+Mont,HSV,PSV,Mont,Dodavka,Mont+Dodavka,0)</f>
        <v>0</v>
      </c>
      <c r="H16" s="136"/>
      <c r="I16" s="137">
        <f aca="true" t="shared" si="1" ref="I16:I23">E16+F16*G16/100</f>
        <v>0</v>
      </c>
      <c r="BA16">
        <v>0</v>
      </c>
    </row>
    <row r="17" spans="1:53" ht="12.75">
      <c r="A17" s="130" t="s">
        <v>229</v>
      </c>
      <c r="B17" s="131"/>
      <c r="C17" s="131"/>
      <c r="D17" s="132"/>
      <c r="E17" s="133"/>
      <c r="F17" s="134"/>
      <c r="G17" s="135">
        <f t="shared" si="0"/>
        <v>0</v>
      </c>
      <c r="H17" s="136"/>
      <c r="I17" s="137">
        <f t="shared" si="1"/>
        <v>0</v>
      </c>
      <c r="BA17">
        <v>0</v>
      </c>
    </row>
    <row r="18" spans="1:53" ht="12.75">
      <c r="A18" s="130" t="s">
        <v>230</v>
      </c>
      <c r="B18" s="131"/>
      <c r="C18" s="131"/>
      <c r="D18" s="132"/>
      <c r="E18" s="133"/>
      <c r="F18" s="134"/>
      <c r="G18" s="135">
        <f t="shared" si="0"/>
        <v>0</v>
      </c>
      <c r="H18" s="136"/>
      <c r="I18" s="137">
        <f t="shared" si="1"/>
        <v>0</v>
      </c>
      <c r="BA18">
        <v>0</v>
      </c>
    </row>
    <row r="19" spans="1:53" ht="12.75">
      <c r="A19" s="130" t="s">
        <v>231</v>
      </c>
      <c r="B19" s="131"/>
      <c r="C19" s="131"/>
      <c r="D19" s="132"/>
      <c r="E19" s="133"/>
      <c r="F19" s="134"/>
      <c r="G19" s="135">
        <f t="shared" si="0"/>
        <v>0</v>
      </c>
      <c r="H19" s="136"/>
      <c r="I19" s="137">
        <f t="shared" si="1"/>
        <v>0</v>
      </c>
      <c r="BA19">
        <v>0</v>
      </c>
    </row>
    <row r="20" spans="1:53" ht="12.75">
      <c r="A20" s="130" t="s">
        <v>232</v>
      </c>
      <c r="B20" s="131"/>
      <c r="C20" s="131"/>
      <c r="D20" s="132"/>
      <c r="E20" s="133"/>
      <c r="F20" s="134"/>
      <c r="G20" s="135">
        <f t="shared" si="0"/>
        <v>0</v>
      </c>
      <c r="H20" s="136"/>
      <c r="I20" s="137">
        <f t="shared" si="1"/>
        <v>0</v>
      </c>
      <c r="BA20">
        <v>1</v>
      </c>
    </row>
    <row r="21" spans="1:53" ht="12.75">
      <c r="A21" s="130" t="s">
        <v>233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1</v>
      </c>
    </row>
    <row r="22" spans="1:53" ht="12.75">
      <c r="A22" s="130" t="s">
        <v>234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2</v>
      </c>
    </row>
    <row r="23" spans="1:53" ht="12.75">
      <c r="A23" s="130" t="s">
        <v>235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2</v>
      </c>
    </row>
    <row r="24" spans="1:9" ht="13.5" thickBot="1">
      <c r="A24" s="138"/>
      <c r="B24" s="139" t="s">
        <v>63</v>
      </c>
      <c r="C24" s="140"/>
      <c r="D24" s="141"/>
      <c r="E24" s="142"/>
      <c r="F24" s="143"/>
      <c r="G24" s="143"/>
      <c r="H24" s="207">
        <f>SUM(I16:I23)</f>
        <v>0</v>
      </c>
      <c r="I24" s="208"/>
    </row>
    <row r="26" spans="2:9" ht="12.75">
      <c r="B26" s="122"/>
      <c r="F26" s="144"/>
      <c r="G26" s="145"/>
      <c r="H26" s="145"/>
      <c r="I26" s="146"/>
    </row>
    <row r="27" spans="6:9" ht="12.75">
      <c r="F27" s="144"/>
      <c r="G27" s="145"/>
      <c r="H27" s="145"/>
      <c r="I27" s="146"/>
    </row>
    <row r="28" spans="6:9" ht="12.75"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409.5">
      <c r="F48" s="144"/>
      <c r="G48" s="145"/>
      <c r="H48" s="145"/>
      <c r="I48" s="146"/>
    </row>
    <row r="49" spans="6:9" ht="409.5">
      <c r="F49" s="144"/>
      <c r="G49" s="145"/>
      <c r="H49" s="145"/>
      <c r="I49" s="146"/>
    </row>
    <row r="50" spans="6:9" ht="409.5">
      <c r="F50" s="144"/>
      <c r="G50" s="145"/>
      <c r="H50" s="145"/>
      <c r="I50" s="146"/>
    </row>
    <row r="51" spans="6:9" ht="409.5">
      <c r="F51" s="144"/>
      <c r="G51" s="145"/>
      <c r="H51" s="145"/>
      <c r="I51" s="146"/>
    </row>
    <row r="52" spans="6:9" ht="409.5">
      <c r="F52" s="144"/>
      <c r="G52" s="145"/>
      <c r="H52" s="145"/>
      <c r="I52" s="146"/>
    </row>
    <row r="53" spans="6:9" ht="409.5">
      <c r="F53" s="144"/>
      <c r="G53" s="145"/>
      <c r="H53" s="145"/>
      <c r="I53" s="146"/>
    </row>
    <row r="54" spans="6:9" ht="409.5">
      <c r="F54" s="144"/>
      <c r="G54" s="145"/>
      <c r="H54" s="145"/>
      <c r="I54" s="146"/>
    </row>
    <row r="55" spans="6:9" ht="409.5">
      <c r="F55" s="144"/>
      <c r="G55" s="145"/>
      <c r="H55" s="145"/>
      <c r="I55" s="146"/>
    </row>
    <row r="56" spans="6:9" ht="409.5">
      <c r="F56" s="144"/>
      <c r="G56" s="145"/>
      <c r="H56" s="145"/>
      <c r="I56" s="146"/>
    </row>
    <row r="57" spans="6:9" ht="409.5">
      <c r="F57" s="144"/>
      <c r="G57" s="145"/>
      <c r="H57" s="145"/>
      <c r="I57" s="146"/>
    </row>
    <row r="58" spans="6:9" ht="409.5">
      <c r="F58" s="144"/>
      <c r="G58" s="145"/>
      <c r="H58" s="145"/>
      <c r="I58" s="146"/>
    </row>
    <row r="59" spans="6:9" ht="409.5">
      <c r="F59" s="144"/>
      <c r="G59" s="145"/>
      <c r="H59" s="145"/>
      <c r="I59" s="146"/>
    </row>
    <row r="60" spans="6:9" ht="409.5">
      <c r="F60" s="144"/>
      <c r="G60" s="145"/>
      <c r="H60" s="145"/>
      <c r="I60" s="146"/>
    </row>
    <row r="61" spans="6:9" ht="409.5">
      <c r="F61" s="144"/>
      <c r="G61" s="145"/>
      <c r="H61" s="145"/>
      <c r="I61" s="146"/>
    </row>
    <row r="62" spans="6:9" ht="409.5">
      <c r="F62" s="144"/>
      <c r="G62" s="145"/>
      <c r="H62" s="145"/>
      <c r="I62" s="146"/>
    </row>
    <row r="63" spans="6:9" ht="409.5">
      <c r="F63" s="144"/>
      <c r="G63" s="145"/>
      <c r="H63" s="145"/>
      <c r="I63" s="146"/>
    </row>
    <row r="64" spans="6:9" ht="409.5">
      <c r="F64" s="144"/>
      <c r="G64" s="145"/>
      <c r="H64" s="145"/>
      <c r="I64" s="146"/>
    </row>
    <row r="65" spans="6:9" ht="409.5">
      <c r="F65" s="144"/>
      <c r="G65" s="145"/>
      <c r="H65" s="145"/>
      <c r="I65" s="146"/>
    </row>
    <row r="66" spans="6:9" ht="409.5">
      <c r="F66" s="144"/>
      <c r="G66" s="145"/>
      <c r="H66" s="145"/>
      <c r="I66" s="146"/>
    </row>
    <row r="67" spans="6:9" ht="409.5">
      <c r="F67" s="144"/>
      <c r="G67" s="145"/>
      <c r="H67" s="145"/>
      <c r="I67" s="146"/>
    </row>
    <row r="68" spans="6:9" ht="409.5">
      <c r="F68" s="144"/>
      <c r="G68" s="145"/>
      <c r="H68" s="145"/>
      <c r="I68" s="146"/>
    </row>
    <row r="69" spans="6:9" ht="409.5">
      <c r="F69" s="144"/>
      <c r="G69" s="145"/>
      <c r="H69" s="145"/>
      <c r="I69" s="146"/>
    </row>
    <row r="70" spans="6:9" ht="409.5">
      <c r="F70" s="144"/>
      <c r="G70" s="145"/>
      <c r="H70" s="145"/>
      <c r="I70" s="146"/>
    </row>
    <row r="71" spans="6:9" ht="409.5">
      <c r="F71" s="144"/>
      <c r="G71" s="145"/>
      <c r="H71" s="145"/>
      <c r="I71" s="146"/>
    </row>
    <row r="72" spans="6:9" ht="409.5">
      <c r="F72" s="144"/>
      <c r="G72" s="145"/>
      <c r="H72" s="145"/>
      <c r="I72" s="146"/>
    </row>
    <row r="73" spans="6:9" ht="409.5">
      <c r="F73" s="144"/>
      <c r="G73" s="145"/>
      <c r="H73" s="145"/>
      <c r="I73" s="146"/>
    </row>
    <row r="74" spans="6:9" ht="409.5">
      <c r="F74" s="144"/>
      <c r="G74" s="145"/>
      <c r="H74" s="145"/>
      <c r="I74" s="146"/>
    </row>
    <row r="75" spans="6:9" ht="409.5">
      <c r="F75" s="144"/>
      <c r="G75" s="145"/>
      <c r="H75" s="145"/>
      <c r="I75" s="146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4"/>
  <sheetViews>
    <sheetView showGridLines="0" showZeros="0" tabSelected="1" zoomScalePageLayoutView="0" workbookViewId="0" topLeftCell="A60">
      <selection activeCell="A81" sqref="A81:IV83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76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6" t="str">
        <f>CONCATENATE(cislostavby," ",nazevstavby)</f>
        <v>7544 Oprava bytu Dehtová 9, O-Vítkovice</v>
      </c>
      <c r="D3" s="97"/>
      <c r="E3" s="151" t="s">
        <v>64</v>
      </c>
      <c r="F3" s="152">
        <f>Rekapitulace!H1</f>
        <v>7544</v>
      </c>
      <c r="G3" s="153"/>
    </row>
    <row r="4" spans="1:7" ht="13.5" thickBot="1">
      <c r="A4" s="217" t="s">
        <v>50</v>
      </c>
      <c r="B4" s="212"/>
      <c r="C4" s="102" t="str">
        <f>CONCATENATE(cisloobjektu," ",nazevobjektu)</f>
        <v>7544 Zdravotechnika</v>
      </c>
      <c r="D4" s="103"/>
      <c r="E4" s="218" t="str">
        <f>Rekapitulace!G2</f>
        <v>Oprava bytu Dehtová 9, O-Vítkovice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80</v>
      </c>
      <c r="C7" s="164" t="s">
        <v>81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12.5</v>
      </c>
      <c r="F8" s="174">
        <v>0</v>
      </c>
      <c r="G8" s="175">
        <f aca="true" t="shared" si="0" ref="G8:G21">E8*F8</f>
        <v>0</v>
      </c>
      <c r="O8" s="169">
        <v>2</v>
      </c>
      <c r="AA8" s="147">
        <v>1</v>
      </c>
      <c r="AB8" s="147">
        <v>7</v>
      </c>
      <c r="AC8" s="147">
        <v>7</v>
      </c>
      <c r="AZ8" s="147">
        <v>2</v>
      </c>
      <c r="BA8" s="147">
        <f aca="true" t="shared" si="1" ref="BA8:BA21">IF(AZ8=1,G8,0)</f>
        <v>0</v>
      </c>
      <c r="BB8" s="147">
        <f aca="true" t="shared" si="2" ref="BB8:BB21">IF(AZ8=2,G8,0)</f>
        <v>0</v>
      </c>
      <c r="BC8" s="147">
        <f aca="true" t="shared" si="3" ref="BC8:BC21">IF(AZ8=3,G8,0)</f>
        <v>0</v>
      </c>
      <c r="BD8" s="147">
        <f aca="true" t="shared" si="4" ref="BD8:BD21">IF(AZ8=4,G8,0)</f>
        <v>0</v>
      </c>
      <c r="BE8" s="147">
        <f aca="true" t="shared" si="5" ref="BE8:BE21">IF(AZ8=5,G8,0)</f>
        <v>0</v>
      </c>
      <c r="CA8" s="176">
        <v>1</v>
      </c>
      <c r="CB8" s="176">
        <v>7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84</v>
      </c>
      <c r="E9" s="174">
        <v>3.5</v>
      </c>
      <c r="F9" s="174">
        <v>0</v>
      </c>
      <c r="G9" s="175">
        <f t="shared" si="0"/>
        <v>0</v>
      </c>
      <c r="O9" s="169">
        <v>2</v>
      </c>
      <c r="AA9" s="147">
        <v>1</v>
      </c>
      <c r="AB9" s="147">
        <v>7</v>
      </c>
      <c r="AC9" s="147">
        <v>7</v>
      </c>
      <c r="AZ9" s="147">
        <v>2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7</v>
      </c>
      <c r="CZ9" s="147">
        <v>0.00120000000000076</v>
      </c>
    </row>
    <row r="10" spans="1:104" ht="12.75">
      <c r="A10" s="170">
        <v>3</v>
      </c>
      <c r="B10" s="171" t="s">
        <v>87</v>
      </c>
      <c r="C10" s="172" t="s">
        <v>88</v>
      </c>
      <c r="D10" s="173" t="s">
        <v>84</v>
      </c>
      <c r="E10" s="174">
        <v>1.5</v>
      </c>
      <c r="F10" s="174">
        <v>0</v>
      </c>
      <c r="G10" s="175">
        <f t="shared" si="0"/>
        <v>0</v>
      </c>
      <c r="O10" s="169">
        <v>2</v>
      </c>
      <c r="AA10" s="147">
        <v>1</v>
      </c>
      <c r="AB10" s="147">
        <v>7</v>
      </c>
      <c r="AC10" s="147">
        <v>7</v>
      </c>
      <c r="AZ10" s="147">
        <v>2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7</v>
      </c>
      <c r="CZ10" s="147">
        <v>0.000290000000000123</v>
      </c>
    </row>
    <row r="11" spans="1:104" ht="12.75">
      <c r="A11" s="170">
        <v>4</v>
      </c>
      <c r="B11" s="171" t="s">
        <v>89</v>
      </c>
      <c r="C11" s="172" t="s">
        <v>90</v>
      </c>
      <c r="D11" s="173" t="s">
        <v>84</v>
      </c>
      <c r="E11" s="174">
        <v>4</v>
      </c>
      <c r="F11" s="174">
        <v>0</v>
      </c>
      <c r="G11" s="175">
        <f t="shared" si="0"/>
        <v>0</v>
      </c>
      <c r="O11" s="169">
        <v>2</v>
      </c>
      <c r="AA11" s="147">
        <v>1</v>
      </c>
      <c r="AB11" s="147">
        <v>7</v>
      </c>
      <c r="AC11" s="147">
        <v>7</v>
      </c>
      <c r="AZ11" s="147">
        <v>2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7</v>
      </c>
      <c r="CZ11" s="147">
        <v>0.000350000000000072</v>
      </c>
    </row>
    <row r="12" spans="1:104" ht="12.75">
      <c r="A12" s="170">
        <v>5</v>
      </c>
      <c r="B12" s="171" t="s">
        <v>91</v>
      </c>
      <c r="C12" s="172" t="s">
        <v>92</v>
      </c>
      <c r="D12" s="173" t="s">
        <v>84</v>
      </c>
      <c r="E12" s="174">
        <v>2</v>
      </c>
      <c r="F12" s="174">
        <v>0</v>
      </c>
      <c r="G12" s="175">
        <f t="shared" si="0"/>
        <v>0</v>
      </c>
      <c r="O12" s="169">
        <v>2</v>
      </c>
      <c r="AA12" s="147">
        <v>1</v>
      </c>
      <c r="AB12" s="147">
        <v>7</v>
      </c>
      <c r="AC12" s="147">
        <v>7</v>
      </c>
      <c r="AZ12" s="147">
        <v>2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7</v>
      </c>
      <c r="CZ12" s="147">
        <v>0.000569999999999737</v>
      </c>
    </row>
    <row r="13" spans="1:104" ht="12.75">
      <c r="A13" s="170">
        <v>6</v>
      </c>
      <c r="B13" s="171" t="s">
        <v>93</v>
      </c>
      <c r="C13" s="172" t="s">
        <v>94</v>
      </c>
      <c r="D13" s="173" t="s">
        <v>84</v>
      </c>
      <c r="E13" s="174">
        <v>1.5</v>
      </c>
      <c r="F13" s="174">
        <v>0</v>
      </c>
      <c r="G13" s="175">
        <f t="shared" si="0"/>
        <v>0</v>
      </c>
      <c r="O13" s="169">
        <v>2</v>
      </c>
      <c r="AA13" s="147">
        <v>1</v>
      </c>
      <c r="AB13" s="147">
        <v>7</v>
      </c>
      <c r="AC13" s="147">
        <v>7</v>
      </c>
      <c r="AZ13" s="147">
        <v>2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7</v>
      </c>
      <c r="CZ13" s="147">
        <v>0.00113999999999947</v>
      </c>
    </row>
    <row r="14" spans="1:104" ht="12.75">
      <c r="A14" s="170">
        <v>7</v>
      </c>
      <c r="B14" s="171" t="s">
        <v>95</v>
      </c>
      <c r="C14" s="172" t="s">
        <v>96</v>
      </c>
      <c r="D14" s="173" t="s">
        <v>97</v>
      </c>
      <c r="E14" s="174">
        <v>3</v>
      </c>
      <c r="F14" s="174">
        <v>0</v>
      </c>
      <c r="G14" s="175">
        <f t="shared" si="0"/>
        <v>0</v>
      </c>
      <c r="O14" s="169">
        <v>2</v>
      </c>
      <c r="AA14" s="147">
        <v>1</v>
      </c>
      <c r="AB14" s="147">
        <v>7</v>
      </c>
      <c r="AC14" s="147">
        <v>7</v>
      </c>
      <c r="AZ14" s="147">
        <v>2</v>
      </c>
      <c r="BA14" s="147">
        <f t="shared" si="1"/>
        <v>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7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97</v>
      </c>
      <c r="E15" s="174">
        <v>1</v>
      </c>
      <c r="F15" s="174">
        <v>0</v>
      </c>
      <c r="G15" s="175">
        <f t="shared" si="0"/>
        <v>0</v>
      </c>
      <c r="O15" s="169">
        <v>2</v>
      </c>
      <c r="AA15" s="147">
        <v>1</v>
      </c>
      <c r="AB15" s="147">
        <v>7</v>
      </c>
      <c r="AC15" s="147">
        <v>7</v>
      </c>
      <c r="AZ15" s="147">
        <v>2</v>
      </c>
      <c r="BA15" s="147">
        <f t="shared" si="1"/>
        <v>0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7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97</v>
      </c>
      <c r="E16" s="174">
        <v>1</v>
      </c>
      <c r="F16" s="174">
        <v>0</v>
      </c>
      <c r="G16" s="175">
        <f t="shared" si="0"/>
        <v>0</v>
      </c>
      <c r="O16" s="169">
        <v>2</v>
      </c>
      <c r="AA16" s="147">
        <v>1</v>
      </c>
      <c r="AB16" s="147">
        <v>7</v>
      </c>
      <c r="AC16" s="147">
        <v>7</v>
      </c>
      <c r="AZ16" s="147">
        <v>2</v>
      </c>
      <c r="BA16" s="147">
        <f t="shared" si="1"/>
        <v>0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7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84</v>
      </c>
      <c r="E17" s="174">
        <v>12.5</v>
      </c>
      <c r="F17" s="174">
        <v>0</v>
      </c>
      <c r="G17" s="175">
        <f t="shared" si="0"/>
        <v>0</v>
      </c>
      <c r="O17" s="169">
        <v>2</v>
      </c>
      <c r="AA17" s="147">
        <v>1</v>
      </c>
      <c r="AB17" s="147">
        <v>7</v>
      </c>
      <c r="AC17" s="147">
        <v>7</v>
      </c>
      <c r="AZ17" s="147">
        <v>2</v>
      </c>
      <c r="BA17" s="147">
        <f t="shared" si="1"/>
        <v>0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7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97</v>
      </c>
      <c r="E18" s="174">
        <v>2</v>
      </c>
      <c r="F18" s="174">
        <v>0</v>
      </c>
      <c r="G18" s="175">
        <f t="shared" si="0"/>
        <v>0</v>
      </c>
      <c r="O18" s="169">
        <v>2</v>
      </c>
      <c r="AA18" s="147">
        <v>1</v>
      </c>
      <c r="AB18" s="147">
        <v>7</v>
      </c>
      <c r="AC18" s="147">
        <v>7</v>
      </c>
      <c r="AZ18" s="147">
        <v>2</v>
      </c>
      <c r="BA18" s="147">
        <f t="shared" si="1"/>
        <v>0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7</v>
      </c>
      <c r="CZ18" s="147">
        <v>0.000300000000000189</v>
      </c>
    </row>
    <row r="19" spans="1:104" ht="22.5">
      <c r="A19" s="170">
        <v>12</v>
      </c>
      <c r="B19" s="171" t="s">
        <v>106</v>
      </c>
      <c r="C19" s="172" t="s">
        <v>107</v>
      </c>
      <c r="D19" s="173" t="s">
        <v>73</v>
      </c>
      <c r="E19" s="174">
        <v>1</v>
      </c>
      <c r="F19" s="174">
        <v>0</v>
      </c>
      <c r="G19" s="175">
        <f t="shared" si="0"/>
        <v>0</v>
      </c>
      <c r="O19" s="169">
        <v>2</v>
      </c>
      <c r="AA19" s="147">
        <v>12</v>
      </c>
      <c r="AB19" s="147">
        <v>0</v>
      </c>
      <c r="AC19" s="147">
        <v>64</v>
      </c>
      <c r="AZ19" s="147">
        <v>2</v>
      </c>
      <c r="BA19" s="147">
        <f t="shared" si="1"/>
        <v>0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12</v>
      </c>
      <c r="CB19" s="176">
        <v>0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1</v>
      </c>
      <c r="F20" s="174">
        <v>0</v>
      </c>
      <c r="G20" s="175">
        <f t="shared" si="0"/>
        <v>0</v>
      </c>
      <c r="O20" s="169">
        <v>2</v>
      </c>
      <c r="AA20" s="147">
        <v>12</v>
      </c>
      <c r="AB20" s="147">
        <v>0</v>
      </c>
      <c r="AC20" s="147">
        <v>66</v>
      </c>
      <c r="AZ20" s="147">
        <v>2</v>
      </c>
      <c r="BA20" s="147">
        <f t="shared" si="1"/>
        <v>0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104" ht="12.75">
      <c r="A21" s="170">
        <v>14</v>
      </c>
      <c r="B21" s="171" t="s">
        <v>111</v>
      </c>
      <c r="C21" s="172" t="s">
        <v>112</v>
      </c>
      <c r="D21" s="173" t="s">
        <v>61</v>
      </c>
      <c r="E21" s="174"/>
      <c r="F21" s="174">
        <v>0</v>
      </c>
      <c r="G21" s="175">
        <f t="shared" si="0"/>
        <v>0</v>
      </c>
      <c r="O21" s="169">
        <v>2</v>
      </c>
      <c r="AA21" s="147">
        <v>7</v>
      </c>
      <c r="AB21" s="147">
        <v>1002</v>
      </c>
      <c r="AC21" s="147">
        <v>5</v>
      </c>
      <c r="AZ21" s="147">
        <v>2</v>
      </c>
      <c r="BA21" s="147">
        <f t="shared" si="1"/>
        <v>0</v>
      </c>
      <c r="BB21" s="147">
        <f t="shared" si="2"/>
        <v>0</v>
      </c>
      <c r="BC21" s="147">
        <f t="shared" si="3"/>
        <v>0</v>
      </c>
      <c r="BD21" s="147">
        <f t="shared" si="4"/>
        <v>0</v>
      </c>
      <c r="BE21" s="147">
        <f t="shared" si="5"/>
        <v>0</v>
      </c>
      <c r="CA21" s="176">
        <v>7</v>
      </c>
      <c r="CB21" s="176">
        <v>1002</v>
      </c>
      <c r="CZ21" s="147">
        <v>0</v>
      </c>
    </row>
    <row r="22" spans="1:57" ht="12.75">
      <c r="A22" s="177"/>
      <c r="B22" s="178" t="s">
        <v>74</v>
      </c>
      <c r="C22" s="179" t="str">
        <f>CONCATENATE(B7," ",C7)</f>
        <v>721 Vnitřní kanalizace</v>
      </c>
      <c r="D22" s="180"/>
      <c r="E22" s="181"/>
      <c r="F22" s="182"/>
      <c r="G22" s="183">
        <f>SUM(G7:G21)</f>
        <v>0</v>
      </c>
      <c r="O22" s="169">
        <v>4</v>
      </c>
      <c r="BA22" s="184">
        <f>SUM(BA7:BA21)</f>
        <v>0</v>
      </c>
      <c r="BB22" s="184">
        <f>SUM(BB7:BB21)</f>
        <v>0</v>
      </c>
      <c r="BC22" s="184">
        <f>SUM(BC7:BC21)</f>
        <v>0</v>
      </c>
      <c r="BD22" s="184">
        <f>SUM(BD7:BD21)</f>
        <v>0</v>
      </c>
      <c r="BE22" s="184">
        <f>SUM(BE7:BE21)</f>
        <v>0</v>
      </c>
    </row>
    <row r="23" spans="1:15" ht="12.75">
      <c r="A23" s="162" t="s">
        <v>72</v>
      </c>
      <c r="B23" s="163" t="s">
        <v>113</v>
      </c>
      <c r="C23" s="164" t="s">
        <v>114</v>
      </c>
      <c r="D23" s="165"/>
      <c r="E23" s="166"/>
      <c r="F23" s="166"/>
      <c r="G23" s="167"/>
      <c r="H23" s="168"/>
      <c r="I23" s="168"/>
      <c r="O23" s="169">
        <v>1</v>
      </c>
    </row>
    <row r="24" spans="1:104" ht="12.75">
      <c r="A24" s="170">
        <v>15</v>
      </c>
      <c r="B24" s="171" t="s">
        <v>115</v>
      </c>
      <c r="C24" s="172" t="s">
        <v>116</v>
      </c>
      <c r="D24" s="173" t="s">
        <v>84</v>
      </c>
      <c r="E24" s="174">
        <v>16</v>
      </c>
      <c r="F24" s="174">
        <v>0</v>
      </c>
      <c r="G24" s="175">
        <f aca="true" t="shared" si="6" ref="G24:G44">E24*F24</f>
        <v>0</v>
      </c>
      <c r="O24" s="169">
        <v>2</v>
      </c>
      <c r="AA24" s="147">
        <v>1</v>
      </c>
      <c r="AB24" s="147">
        <v>7</v>
      </c>
      <c r="AC24" s="147">
        <v>7</v>
      </c>
      <c r="AZ24" s="147">
        <v>2</v>
      </c>
      <c r="BA24" s="147">
        <f aca="true" t="shared" si="7" ref="BA24:BA44">IF(AZ24=1,G24,0)</f>
        <v>0</v>
      </c>
      <c r="BB24" s="147">
        <f aca="true" t="shared" si="8" ref="BB24:BB44">IF(AZ24=2,G24,0)</f>
        <v>0</v>
      </c>
      <c r="BC24" s="147">
        <f aca="true" t="shared" si="9" ref="BC24:BC44">IF(AZ24=3,G24,0)</f>
        <v>0</v>
      </c>
      <c r="BD24" s="147">
        <f aca="true" t="shared" si="10" ref="BD24:BD44">IF(AZ24=4,G24,0)</f>
        <v>0</v>
      </c>
      <c r="BE24" s="147">
        <f aca="true" t="shared" si="11" ref="BE24:BE44">IF(AZ24=5,G24,0)</f>
        <v>0</v>
      </c>
      <c r="CA24" s="176">
        <v>1</v>
      </c>
      <c r="CB24" s="176">
        <v>7</v>
      </c>
      <c r="CZ24" s="147">
        <v>0</v>
      </c>
    </row>
    <row r="25" spans="1:104" ht="12.75">
      <c r="A25" s="170">
        <v>16</v>
      </c>
      <c r="B25" s="171" t="s">
        <v>117</v>
      </c>
      <c r="C25" s="172" t="s">
        <v>118</v>
      </c>
      <c r="D25" s="173" t="s">
        <v>84</v>
      </c>
      <c r="E25" s="174">
        <v>12</v>
      </c>
      <c r="F25" s="174">
        <v>0</v>
      </c>
      <c r="G25" s="175">
        <f t="shared" si="6"/>
        <v>0</v>
      </c>
      <c r="O25" s="169">
        <v>2</v>
      </c>
      <c r="AA25" s="147">
        <v>1</v>
      </c>
      <c r="AB25" s="147">
        <v>7</v>
      </c>
      <c r="AC25" s="147">
        <v>7</v>
      </c>
      <c r="AZ25" s="147">
        <v>2</v>
      </c>
      <c r="BA25" s="147">
        <f t="shared" si="7"/>
        <v>0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7</v>
      </c>
      <c r="CZ25" s="147">
        <v>0.000580000000000247</v>
      </c>
    </row>
    <row r="26" spans="1:104" ht="12.75">
      <c r="A26" s="170">
        <v>17</v>
      </c>
      <c r="B26" s="171" t="s">
        <v>119</v>
      </c>
      <c r="C26" s="172" t="s">
        <v>120</v>
      </c>
      <c r="D26" s="173" t="s">
        <v>84</v>
      </c>
      <c r="E26" s="174">
        <v>4</v>
      </c>
      <c r="F26" s="174">
        <v>0</v>
      </c>
      <c r="G26" s="175">
        <f t="shared" si="6"/>
        <v>0</v>
      </c>
      <c r="O26" s="169">
        <v>2</v>
      </c>
      <c r="AA26" s="147">
        <v>1</v>
      </c>
      <c r="AB26" s="147">
        <v>7</v>
      </c>
      <c r="AC26" s="147">
        <v>7</v>
      </c>
      <c r="AZ26" s="147">
        <v>2</v>
      </c>
      <c r="BA26" s="147">
        <f t="shared" si="7"/>
        <v>0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7</v>
      </c>
      <c r="CZ26" s="147">
        <v>0.00104999999999933</v>
      </c>
    </row>
    <row r="27" spans="1:104" ht="12.75">
      <c r="A27" s="170">
        <v>18</v>
      </c>
      <c r="B27" s="171" t="s">
        <v>121</v>
      </c>
      <c r="C27" s="172" t="s">
        <v>122</v>
      </c>
      <c r="D27" s="173" t="s">
        <v>84</v>
      </c>
      <c r="E27" s="174">
        <v>10</v>
      </c>
      <c r="F27" s="174">
        <v>0</v>
      </c>
      <c r="G27" s="175">
        <f t="shared" si="6"/>
        <v>0</v>
      </c>
      <c r="O27" s="169">
        <v>2</v>
      </c>
      <c r="AA27" s="147">
        <v>1</v>
      </c>
      <c r="AB27" s="147">
        <v>7</v>
      </c>
      <c r="AC27" s="147">
        <v>7</v>
      </c>
      <c r="AZ27" s="147">
        <v>2</v>
      </c>
      <c r="BA27" s="147">
        <f t="shared" si="7"/>
        <v>0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7</v>
      </c>
      <c r="CZ27" s="147">
        <v>0</v>
      </c>
    </row>
    <row r="28" spans="1:104" ht="12.75">
      <c r="A28" s="170">
        <v>19</v>
      </c>
      <c r="B28" s="171" t="s">
        <v>123</v>
      </c>
      <c r="C28" s="172" t="s">
        <v>124</v>
      </c>
      <c r="D28" s="173" t="s">
        <v>84</v>
      </c>
      <c r="E28" s="174">
        <v>6</v>
      </c>
      <c r="F28" s="174">
        <v>0</v>
      </c>
      <c r="G28" s="175">
        <f t="shared" si="6"/>
        <v>0</v>
      </c>
      <c r="O28" s="169">
        <v>2</v>
      </c>
      <c r="AA28" s="147">
        <v>1</v>
      </c>
      <c r="AB28" s="147">
        <v>7</v>
      </c>
      <c r="AC28" s="147">
        <v>7</v>
      </c>
      <c r="AZ28" s="147">
        <v>2</v>
      </c>
      <c r="BA28" s="147">
        <f t="shared" si="7"/>
        <v>0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7</v>
      </c>
      <c r="CZ28" s="147">
        <v>9.99999999999612E-06</v>
      </c>
    </row>
    <row r="29" spans="1:104" ht="12.75">
      <c r="A29" s="170">
        <v>20</v>
      </c>
      <c r="B29" s="171" t="s">
        <v>125</v>
      </c>
      <c r="C29" s="172" t="s">
        <v>126</v>
      </c>
      <c r="D29" s="173" t="s">
        <v>97</v>
      </c>
      <c r="E29" s="174">
        <v>2</v>
      </c>
      <c r="F29" s="174">
        <v>0</v>
      </c>
      <c r="G29" s="175">
        <f t="shared" si="6"/>
        <v>0</v>
      </c>
      <c r="O29" s="169">
        <v>2</v>
      </c>
      <c r="AA29" s="147">
        <v>1</v>
      </c>
      <c r="AB29" s="147">
        <v>7</v>
      </c>
      <c r="AC29" s="147">
        <v>7</v>
      </c>
      <c r="AZ29" s="147">
        <v>2</v>
      </c>
      <c r="BA29" s="147">
        <f t="shared" si="7"/>
        <v>0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7</v>
      </c>
      <c r="CZ29" s="147">
        <v>0</v>
      </c>
    </row>
    <row r="30" spans="1:104" ht="12.75">
      <c r="A30" s="170">
        <v>21</v>
      </c>
      <c r="B30" s="171" t="s">
        <v>127</v>
      </c>
      <c r="C30" s="172" t="s">
        <v>128</v>
      </c>
      <c r="D30" s="173" t="s">
        <v>97</v>
      </c>
      <c r="E30" s="174">
        <v>1</v>
      </c>
      <c r="F30" s="174">
        <v>0</v>
      </c>
      <c r="G30" s="175">
        <f t="shared" si="6"/>
        <v>0</v>
      </c>
      <c r="O30" s="169">
        <v>2</v>
      </c>
      <c r="AA30" s="147">
        <v>1</v>
      </c>
      <c r="AB30" s="147">
        <v>7</v>
      </c>
      <c r="AC30" s="147">
        <v>7</v>
      </c>
      <c r="AZ30" s="147">
        <v>2</v>
      </c>
      <c r="BA30" s="147">
        <f t="shared" si="7"/>
        <v>0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7</v>
      </c>
      <c r="CZ30" s="147">
        <v>0.000650000000000261</v>
      </c>
    </row>
    <row r="31" spans="1:104" ht="12.75">
      <c r="A31" s="170">
        <v>22</v>
      </c>
      <c r="B31" s="171" t="s">
        <v>129</v>
      </c>
      <c r="C31" s="172" t="s">
        <v>130</v>
      </c>
      <c r="D31" s="173" t="s">
        <v>131</v>
      </c>
      <c r="E31" s="174">
        <v>4</v>
      </c>
      <c r="F31" s="174">
        <v>0</v>
      </c>
      <c r="G31" s="175">
        <f t="shared" si="6"/>
        <v>0</v>
      </c>
      <c r="O31" s="169">
        <v>2</v>
      </c>
      <c r="AA31" s="147">
        <v>1</v>
      </c>
      <c r="AB31" s="147">
        <v>7</v>
      </c>
      <c r="AC31" s="147">
        <v>7</v>
      </c>
      <c r="AZ31" s="147">
        <v>2</v>
      </c>
      <c r="BA31" s="147">
        <f t="shared" si="7"/>
        <v>0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7</v>
      </c>
      <c r="CZ31" s="147">
        <v>0.00169999999999959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97</v>
      </c>
      <c r="E32" s="174">
        <v>1</v>
      </c>
      <c r="F32" s="174">
        <v>0</v>
      </c>
      <c r="G32" s="175">
        <f t="shared" si="6"/>
        <v>0</v>
      </c>
      <c r="O32" s="169">
        <v>2</v>
      </c>
      <c r="AA32" s="147">
        <v>1</v>
      </c>
      <c r="AB32" s="147">
        <v>7</v>
      </c>
      <c r="AC32" s="147">
        <v>7</v>
      </c>
      <c r="AZ32" s="147">
        <v>2</v>
      </c>
      <c r="BA32" s="147">
        <f t="shared" si="7"/>
        <v>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7</v>
      </c>
      <c r="CZ32" s="147">
        <v>0.000170000000000003</v>
      </c>
    </row>
    <row r="33" spans="1:104" ht="12.75">
      <c r="A33" s="170">
        <v>24</v>
      </c>
      <c r="B33" s="171" t="s">
        <v>134</v>
      </c>
      <c r="C33" s="172" t="s">
        <v>135</v>
      </c>
      <c r="D33" s="173" t="s">
        <v>97</v>
      </c>
      <c r="E33" s="174">
        <v>1</v>
      </c>
      <c r="F33" s="174">
        <v>0</v>
      </c>
      <c r="G33" s="175">
        <f t="shared" si="6"/>
        <v>0</v>
      </c>
      <c r="O33" s="169">
        <v>2</v>
      </c>
      <c r="AA33" s="147">
        <v>1</v>
      </c>
      <c r="AB33" s="147">
        <v>7</v>
      </c>
      <c r="AC33" s="147">
        <v>7</v>
      </c>
      <c r="AZ33" s="147">
        <v>2</v>
      </c>
      <c r="BA33" s="147">
        <f t="shared" si="7"/>
        <v>0</v>
      </c>
      <c r="BB33" s="147">
        <f t="shared" si="8"/>
        <v>0</v>
      </c>
      <c r="BC33" s="147">
        <f t="shared" si="9"/>
        <v>0</v>
      </c>
      <c r="BD33" s="147">
        <f t="shared" si="10"/>
        <v>0</v>
      </c>
      <c r="BE33" s="147">
        <f t="shared" si="11"/>
        <v>0</v>
      </c>
      <c r="CA33" s="176">
        <v>1</v>
      </c>
      <c r="CB33" s="176">
        <v>7</v>
      </c>
      <c r="CZ33" s="147">
        <v>3.00000000000022E-05</v>
      </c>
    </row>
    <row r="34" spans="1:104" ht="12.75">
      <c r="A34" s="170">
        <v>25</v>
      </c>
      <c r="B34" s="171" t="s">
        <v>136</v>
      </c>
      <c r="C34" s="172" t="s">
        <v>137</v>
      </c>
      <c r="D34" s="173" t="s">
        <v>97</v>
      </c>
      <c r="E34" s="174">
        <v>1</v>
      </c>
      <c r="F34" s="174">
        <v>0</v>
      </c>
      <c r="G34" s="175">
        <f t="shared" si="6"/>
        <v>0</v>
      </c>
      <c r="O34" s="169">
        <v>2</v>
      </c>
      <c r="AA34" s="147">
        <v>1</v>
      </c>
      <c r="AB34" s="147">
        <v>7</v>
      </c>
      <c r="AC34" s="147">
        <v>7</v>
      </c>
      <c r="AZ34" s="147">
        <v>2</v>
      </c>
      <c r="BA34" s="147">
        <f t="shared" si="7"/>
        <v>0</v>
      </c>
      <c r="BB34" s="147">
        <f t="shared" si="8"/>
        <v>0</v>
      </c>
      <c r="BC34" s="147">
        <f t="shared" si="9"/>
        <v>0</v>
      </c>
      <c r="BD34" s="147">
        <f t="shared" si="10"/>
        <v>0</v>
      </c>
      <c r="BE34" s="147">
        <f t="shared" si="11"/>
        <v>0</v>
      </c>
      <c r="CA34" s="176">
        <v>1</v>
      </c>
      <c r="CB34" s="176">
        <v>7</v>
      </c>
      <c r="CZ34" s="147">
        <v>0.000159999999999938</v>
      </c>
    </row>
    <row r="35" spans="1:104" ht="12.75">
      <c r="A35" s="170">
        <v>26</v>
      </c>
      <c r="B35" s="171" t="s">
        <v>138</v>
      </c>
      <c r="C35" s="172" t="s">
        <v>139</v>
      </c>
      <c r="D35" s="173" t="s">
        <v>97</v>
      </c>
      <c r="E35" s="174">
        <v>2</v>
      </c>
      <c r="F35" s="174">
        <v>0</v>
      </c>
      <c r="G35" s="175">
        <f t="shared" si="6"/>
        <v>0</v>
      </c>
      <c r="O35" s="169">
        <v>2</v>
      </c>
      <c r="AA35" s="147">
        <v>1</v>
      </c>
      <c r="AB35" s="147">
        <v>7</v>
      </c>
      <c r="AC35" s="147">
        <v>7</v>
      </c>
      <c r="AZ35" s="147">
        <v>2</v>
      </c>
      <c r="BA35" s="147">
        <f t="shared" si="7"/>
        <v>0</v>
      </c>
      <c r="BB35" s="147">
        <f t="shared" si="8"/>
        <v>0</v>
      </c>
      <c r="BC35" s="147">
        <f t="shared" si="9"/>
        <v>0</v>
      </c>
      <c r="BD35" s="147">
        <f t="shared" si="10"/>
        <v>0</v>
      </c>
      <c r="BE35" s="147">
        <f t="shared" si="11"/>
        <v>0</v>
      </c>
      <c r="CA35" s="176">
        <v>1</v>
      </c>
      <c r="CB35" s="176">
        <v>7</v>
      </c>
      <c r="CZ35" s="147">
        <v>0.000750000000000028</v>
      </c>
    </row>
    <row r="36" spans="1:104" ht="12.75">
      <c r="A36" s="170">
        <v>27</v>
      </c>
      <c r="B36" s="171" t="s">
        <v>140</v>
      </c>
      <c r="C36" s="172" t="s">
        <v>141</v>
      </c>
      <c r="D36" s="173" t="s">
        <v>97</v>
      </c>
      <c r="E36" s="174">
        <v>1</v>
      </c>
      <c r="F36" s="174">
        <v>0</v>
      </c>
      <c r="G36" s="175">
        <f t="shared" si="6"/>
        <v>0</v>
      </c>
      <c r="O36" s="169">
        <v>2</v>
      </c>
      <c r="AA36" s="147">
        <v>1</v>
      </c>
      <c r="AB36" s="147">
        <v>7</v>
      </c>
      <c r="AC36" s="147">
        <v>7</v>
      </c>
      <c r="AZ36" s="147">
        <v>2</v>
      </c>
      <c r="BA36" s="147">
        <f t="shared" si="7"/>
        <v>0</v>
      </c>
      <c r="BB36" s="147">
        <f t="shared" si="8"/>
        <v>0</v>
      </c>
      <c r="BC36" s="147">
        <f t="shared" si="9"/>
        <v>0</v>
      </c>
      <c r="BD36" s="147">
        <f t="shared" si="10"/>
        <v>0</v>
      </c>
      <c r="BE36" s="147">
        <f t="shared" si="11"/>
        <v>0</v>
      </c>
      <c r="CA36" s="176">
        <v>1</v>
      </c>
      <c r="CB36" s="176">
        <v>7</v>
      </c>
      <c r="CZ36" s="147">
        <v>0.000619999999999621</v>
      </c>
    </row>
    <row r="37" spans="1:104" ht="12.75">
      <c r="A37" s="170">
        <v>28</v>
      </c>
      <c r="B37" s="171" t="s">
        <v>142</v>
      </c>
      <c r="C37" s="172" t="s">
        <v>143</v>
      </c>
      <c r="D37" s="173" t="s">
        <v>84</v>
      </c>
      <c r="E37" s="174">
        <v>2</v>
      </c>
      <c r="F37" s="174">
        <v>0</v>
      </c>
      <c r="G37" s="175">
        <f t="shared" si="6"/>
        <v>0</v>
      </c>
      <c r="O37" s="169">
        <v>2</v>
      </c>
      <c r="AA37" s="147">
        <v>1</v>
      </c>
      <c r="AB37" s="147">
        <v>7</v>
      </c>
      <c r="AC37" s="147">
        <v>7</v>
      </c>
      <c r="AZ37" s="147">
        <v>2</v>
      </c>
      <c r="BA37" s="147">
        <f t="shared" si="7"/>
        <v>0</v>
      </c>
      <c r="BB37" s="147">
        <f t="shared" si="8"/>
        <v>0</v>
      </c>
      <c r="BC37" s="147">
        <f t="shared" si="9"/>
        <v>0</v>
      </c>
      <c r="BD37" s="147">
        <f t="shared" si="10"/>
        <v>0</v>
      </c>
      <c r="BE37" s="147">
        <f t="shared" si="11"/>
        <v>0</v>
      </c>
      <c r="CA37" s="176">
        <v>1</v>
      </c>
      <c r="CB37" s="176">
        <v>7</v>
      </c>
      <c r="CZ37" s="147">
        <v>0.000370000000000203</v>
      </c>
    </row>
    <row r="38" spans="1:104" ht="12.75">
      <c r="A38" s="170">
        <v>29</v>
      </c>
      <c r="B38" s="171" t="s">
        <v>144</v>
      </c>
      <c r="C38" s="172" t="s">
        <v>145</v>
      </c>
      <c r="D38" s="173" t="s">
        <v>97</v>
      </c>
      <c r="E38" s="174">
        <v>1</v>
      </c>
      <c r="F38" s="174">
        <v>0</v>
      </c>
      <c r="G38" s="175">
        <f t="shared" si="6"/>
        <v>0</v>
      </c>
      <c r="O38" s="169">
        <v>2</v>
      </c>
      <c r="AA38" s="147">
        <v>1</v>
      </c>
      <c r="AB38" s="147">
        <v>7</v>
      </c>
      <c r="AC38" s="147">
        <v>7</v>
      </c>
      <c r="AZ38" s="147">
        <v>2</v>
      </c>
      <c r="BA38" s="147">
        <f t="shared" si="7"/>
        <v>0</v>
      </c>
      <c r="BB38" s="147">
        <f t="shared" si="8"/>
        <v>0</v>
      </c>
      <c r="BC38" s="147">
        <f t="shared" si="9"/>
        <v>0</v>
      </c>
      <c r="BD38" s="147">
        <f t="shared" si="10"/>
        <v>0</v>
      </c>
      <c r="BE38" s="147">
        <f t="shared" si="11"/>
        <v>0</v>
      </c>
      <c r="CA38" s="176">
        <v>1</v>
      </c>
      <c r="CB38" s="176">
        <v>7</v>
      </c>
      <c r="CZ38" s="147">
        <v>0.00246999999999886</v>
      </c>
    </row>
    <row r="39" spans="1:104" ht="12.75">
      <c r="A39" s="170">
        <v>30</v>
      </c>
      <c r="B39" s="171" t="s">
        <v>146</v>
      </c>
      <c r="C39" s="172" t="s">
        <v>147</v>
      </c>
      <c r="D39" s="173" t="s">
        <v>84</v>
      </c>
      <c r="E39" s="174">
        <v>16</v>
      </c>
      <c r="F39" s="174">
        <v>0</v>
      </c>
      <c r="G39" s="175">
        <f t="shared" si="6"/>
        <v>0</v>
      </c>
      <c r="O39" s="169">
        <v>2</v>
      </c>
      <c r="AA39" s="147">
        <v>1</v>
      </c>
      <c r="AB39" s="147">
        <v>7</v>
      </c>
      <c r="AC39" s="147">
        <v>7</v>
      </c>
      <c r="AZ39" s="147">
        <v>2</v>
      </c>
      <c r="BA39" s="147">
        <f t="shared" si="7"/>
        <v>0</v>
      </c>
      <c r="BB39" s="147">
        <f t="shared" si="8"/>
        <v>0</v>
      </c>
      <c r="BC39" s="147">
        <f t="shared" si="9"/>
        <v>0</v>
      </c>
      <c r="BD39" s="147">
        <f t="shared" si="10"/>
        <v>0</v>
      </c>
      <c r="BE39" s="147">
        <f t="shared" si="11"/>
        <v>0</v>
      </c>
      <c r="CA39" s="176">
        <v>1</v>
      </c>
      <c r="CB39" s="176">
        <v>7</v>
      </c>
      <c r="CZ39" s="147">
        <v>0.000180000000000069</v>
      </c>
    </row>
    <row r="40" spans="1:104" ht="12.75">
      <c r="A40" s="170">
        <v>31</v>
      </c>
      <c r="B40" s="171" t="s">
        <v>148</v>
      </c>
      <c r="C40" s="172" t="s">
        <v>149</v>
      </c>
      <c r="D40" s="173" t="s">
        <v>84</v>
      </c>
      <c r="E40" s="174">
        <v>16</v>
      </c>
      <c r="F40" s="174">
        <v>0</v>
      </c>
      <c r="G40" s="175">
        <f t="shared" si="6"/>
        <v>0</v>
      </c>
      <c r="O40" s="169">
        <v>2</v>
      </c>
      <c r="AA40" s="147">
        <v>1</v>
      </c>
      <c r="AB40" s="147">
        <v>7</v>
      </c>
      <c r="AC40" s="147">
        <v>7</v>
      </c>
      <c r="AZ40" s="147">
        <v>2</v>
      </c>
      <c r="BA40" s="147">
        <f t="shared" si="7"/>
        <v>0</v>
      </c>
      <c r="BB40" s="147">
        <f t="shared" si="8"/>
        <v>0</v>
      </c>
      <c r="BC40" s="147">
        <f t="shared" si="9"/>
        <v>0</v>
      </c>
      <c r="BD40" s="147">
        <f t="shared" si="10"/>
        <v>0</v>
      </c>
      <c r="BE40" s="147">
        <f t="shared" si="11"/>
        <v>0</v>
      </c>
      <c r="CA40" s="176">
        <v>1</v>
      </c>
      <c r="CB40" s="176">
        <v>7</v>
      </c>
      <c r="CZ40" s="147">
        <v>9.99999999999612E-06</v>
      </c>
    </row>
    <row r="41" spans="1:104" ht="12.75">
      <c r="A41" s="170">
        <v>32</v>
      </c>
      <c r="B41" s="171" t="s">
        <v>150</v>
      </c>
      <c r="C41" s="172" t="s">
        <v>151</v>
      </c>
      <c r="D41" s="173" t="s">
        <v>84</v>
      </c>
      <c r="E41" s="174">
        <v>6</v>
      </c>
      <c r="F41" s="174">
        <v>0</v>
      </c>
      <c r="G41" s="175">
        <f t="shared" si="6"/>
        <v>0</v>
      </c>
      <c r="O41" s="169">
        <v>2</v>
      </c>
      <c r="AA41" s="147">
        <v>3</v>
      </c>
      <c r="AB41" s="147">
        <v>7</v>
      </c>
      <c r="AC41" s="147">
        <v>28377102</v>
      </c>
      <c r="AZ41" s="147">
        <v>2</v>
      </c>
      <c r="BA41" s="147">
        <f t="shared" si="7"/>
        <v>0</v>
      </c>
      <c r="BB41" s="147">
        <f t="shared" si="8"/>
        <v>0</v>
      </c>
      <c r="BC41" s="147">
        <f t="shared" si="9"/>
        <v>0</v>
      </c>
      <c r="BD41" s="147">
        <f t="shared" si="10"/>
        <v>0</v>
      </c>
      <c r="BE41" s="147">
        <f t="shared" si="11"/>
        <v>0</v>
      </c>
      <c r="CA41" s="176">
        <v>3</v>
      </c>
      <c r="CB41" s="176">
        <v>7</v>
      </c>
      <c r="CZ41" s="147">
        <v>1.99999999999922E-05</v>
      </c>
    </row>
    <row r="42" spans="1:104" ht="12.75">
      <c r="A42" s="170">
        <v>33</v>
      </c>
      <c r="B42" s="171" t="s">
        <v>152</v>
      </c>
      <c r="C42" s="172" t="s">
        <v>153</v>
      </c>
      <c r="D42" s="173" t="s">
        <v>84</v>
      </c>
      <c r="E42" s="174">
        <v>6</v>
      </c>
      <c r="F42" s="174">
        <v>0</v>
      </c>
      <c r="G42" s="175">
        <f t="shared" si="6"/>
        <v>0</v>
      </c>
      <c r="O42" s="169">
        <v>2</v>
      </c>
      <c r="AA42" s="147">
        <v>3</v>
      </c>
      <c r="AB42" s="147">
        <v>7</v>
      </c>
      <c r="AC42" s="147">
        <v>283771030</v>
      </c>
      <c r="AZ42" s="147">
        <v>2</v>
      </c>
      <c r="BA42" s="147">
        <f t="shared" si="7"/>
        <v>0</v>
      </c>
      <c r="BB42" s="147">
        <f t="shared" si="8"/>
        <v>0</v>
      </c>
      <c r="BC42" s="147">
        <f t="shared" si="9"/>
        <v>0</v>
      </c>
      <c r="BD42" s="147">
        <f t="shared" si="10"/>
        <v>0</v>
      </c>
      <c r="BE42" s="147">
        <f t="shared" si="11"/>
        <v>0</v>
      </c>
      <c r="CA42" s="176">
        <v>3</v>
      </c>
      <c r="CB42" s="176">
        <v>7</v>
      </c>
      <c r="CZ42" s="147">
        <v>3.00000000000022E-05</v>
      </c>
    </row>
    <row r="43" spans="1:104" ht="12.75">
      <c r="A43" s="170">
        <v>34</v>
      </c>
      <c r="B43" s="171" t="s">
        <v>154</v>
      </c>
      <c r="C43" s="172" t="s">
        <v>155</v>
      </c>
      <c r="D43" s="173" t="s">
        <v>84</v>
      </c>
      <c r="E43" s="174">
        <v>4</v>
      </c>
      <c r="F43" s="174">
        <v>0</v>
      </c>
      <c r="G43" s="175">
        <f t="shared" si="6"/>
        <v>0</v>
      </c>
      <c r="O43" s="169">
        <v>2</v>
      </c>
      <c r="AA43" s="147">
        <v>3</v>
      </c>
      <c r="AB43" s="147">
        <v>7</v>
      </c>
      <c r="AC43" s="147">
        <v>28377109</v>
      </c>
      <c r="AZ43" s="147">
        <v>2</v>
      </c>
      <c r="BA43" s="147">
        <f t="shared" si="7"/>
        <v>0</v>
      </c>
      <c r="BB43" s="147">
        <f t="shared" si="8"/>
        <v>0</v>
      </c>
      <c r="BC43" s="147">
        <f t="shared" si="9"/>
        <v>0</v>
      </c>
      <c r="BD43" s="147">
        <f t="shared" si="10"/>
        <v>0</v>
      </c>
      <c r="BE43" s="147">
        <f t="shared" si="11"/>
        <v>0</v>
      </c>
      <c r="CA43" s="176">
        <v>3</v>
      </c>
      <c r="CB43" s="176">
        <v>7</v>
      </c>
      <c r="CZ43" s="147">
        <v>3.99999999999845E-05</v>
      </c>
    </row>
    <row r="44" spans="1:104" ht="12.75">
      <c r="A44" s="170">
        <v>35</v>
      </c>
      <c r="B44" s="171" t="s">
        <v>156</v>
      </c>
      <c r="C44" s="172" t="s">
        <v>157</v>
      </c>
      <c r="D44" s="173" t="s">
        <v>61</v>
      </c>
      <c r="E44" s="174"/>
      <c r="F44" s="174">
        <v>0</v>
      </c>
      <c r="G44" s="175">
        <f t="shared" si="6"/>
        <v>0</v>
      </c>
      <c r="O44" s="169">
        <v>2</v>
      </c>
      <c r="AA44" s="147">
        <v>7</v>
      </c>
      <c r="AB44" s="147">
        <v>1002</v>
      </c>
      <c r="AC44" s="147">
        <v>5</v>
      </c>
      <c r="AZ44" s="147">
        <v>2</v>
      </c>
      <c r="BA44" s="147">
        <f t="shared" si="7"/>
        <v>0</v>
      </c>
      <c r="BB44" s="147">
        <f t="shared" si="8"/>
        <v>0</v>
      </c>
      <c r="BC44" s="147">
        <f t="shared" si="9"/>
        <v>0</v>
      </c>
      <c r="BD44" s="147">
        <f t="shared" si="10"/>
        <v>0</v>
      </c>
      <c r="BE44" s="147">
        <f t="shared" si="11"/>
        <v>0</v>
      </c>
      <c r="CA44" s="176">
        <v>7</v>
      </c>
      <c r="CB44" s="176">
        <v>1002</v>
      </c>
      <c r="CZ44" s="147">
        <v>0</v>
      </c>
    </row>
    <row r="45" spans="1:57" ht="12.75">
      <c r="A45" s="177"/>
      <c r="B45" s="178" t="s">
        <v>74</v>
      </c>
      <c r="C45" s="179" t="str">
        <f>CONCATENATE(B23," ",C23)</f>
        <v>722 Vnitřní vodovod</v>
      </c>
      <c r="D45" s="180"/>
      <c r="E45" s="181"/>
      <c r="F45" s="182"/>
      <c r="G45" s="183">
        <f>SUM(G23:G44)</f>
        <v>0</v>
      </c>
      <c r="O45" s="169">
        <v>4</v>
      </c>
      <c r="BA45" s="184">
        <f>SUM(BA23:BA44)</f>
        <v>0</v>
      </c>
      <c r="BB45" s="184">
        <f>SUM(BB23:BB44)</f>
        <v>0</v>
      </c>
      <c r="BC45" s="184">
        <f>SUM(BC23:BC44)</f>
        <v>0</v>
      </c>
      <c r="BD45" s="184">
        <f>SUM(BD23:BD44)</f>
        <v>0</v>
      </c>
      <c r="BE45" s="184">
        <f>SUM(BE23:BE44)</f>
        <v>0</v>
      </c>
    </row>
    <row r="46" spans="1:15" ht="12.75">
      <c r="A46" s="162" t="s">
        <v>72</v>
      </c>
      <c r="B46" s="163" t="s">
        <v>158</v>
      </c>
      <c r="C46" s="164" t="s">
        <v>159</v>
      </c>
      <c r="D46" s="165"/>
      <c r="E46" s="166"/>
      <c r="F46" s="166"/>
      <c r="G46" s="167"/>
      <c r="H46" s="168"/>
      <c r="I46" s="168"/>
      <c r="O46" s="169">
        <v>1</v>
      </c>
    </row>
    <row r="47" spans="1:104" ht="12.75">
      <c r="A47" s="170">
        <v>36</v>
      </c>
      <c r="B47" s="171" t="s">
        <v>160</v>
      </c>
      <c r="C47" s="172" t="s">
        <v>161</v>
      </c>
      <c r="D47" s="173" t="s">
        <v>162</v>
      </c>
      <c r="E47" s="174">
        <v>1</v>
      </c>
      <c r="F47" s="174">
        <v>0</v>
      </c>
      <c r="G47" s="175">
        <f aca="true" t="shared" si="12" ref="G47:G73">E47*F47</f>
        <v>0</v>
      </c>
      <c r="O47" s="169">
        <v>2</v>
      </c>
      <c r="AA47" s="147">
        <v>1</v>
      </c>
      <c r="AB47" s="147">
        <v>7</v>
      </c>
      <c r="AC47" s="147">
        <v>7</v>
      </c>
      <c r="AZ47" s="147">
        <v>2</v>
      </c>
      <c r="BA47" s="147">
        <f aca="true" t="shared" si="13" ref="BA47:BA73">IF(AZ47=1,G47,0)</f>
        <v>0</v>
      </c>
      <c r="BB47" s="147">
        <f aca="true" t="shared" si="14" ref="BB47:BB73">IF(AZ47=2,G47,0)</f>
        <v>0</v>
      </c>
      <c r="BC47" s="147">
        <f aca="true" t="shared" si="15" ref="BC47:BC73">IF(AZ47=3,G47,0)</f>
        <v>0</v>
      </c>
      <c r="BD47" s="147">
        <f aca="true" t="shared" si="16" ref="BD47:BD73">IF(AZ47=4,G47,0)</f>
        <v>0</v>
      </c>
      <c r="BE47" s="147">
        <f aca="true" t="shared" si="17" ref="BE47:BE73">IF(AZ47=5,G47,0)</f>
        <v>0</v>
      </c>
      <c r="CA47" s="176">
        <v>1</v>
      </c>
      <c r="CB47" s="176">
        <v>7</v>
      </c>
      <c r="CZ47" s="147">
        <v>0</v>
      </c>
    </row>
    <row r="48" spans="1:104" ht="12.75">
      <c r="A48" s="170">
        <v>37</v>
      </c>
      <c r="B48" s="171" t="s">
        <v>163</v>
      </c>
      <c r="C48" s="172" t="s">
        <v>164</v>
      </c>
      <c r="D48" s="173" t="s">
        <v>97</v>
      </c>
      <c r="E48" s="174">
        <v>1</v>
      </c>
      <c r="F48" s="174">
        <v>0</v>
      </c>
      <c r="G48" s="175">
        <f t="shared" si="12"/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 t="shared" si="13"/>
        <v>0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7</v>
      </c>
      <c r="CZ48" s="147">
        <v>0.00135000000000041</v>
      </c>
    </row>
    <row r="49" spans="1:104" ht="12.75">
      <c r="A49" s="170">
        <v>38</v>
      </c>
      <c r="B49" s="171" t="s">
        <v>165</v>
      </c>
      <c r="C49" s="172" t="s">
        <v>166</v>
      </c>
      <c r="D49" s="173" t="s">
        <v>162</v>
      </c>
      <c r="E49" s="174">
        <v>1</v>
      </c>
      <c r="F49" s="174">
        <v>0</v>
      </c>
      <c r="G49" s="175">
        <f t="shared" si="12"/>
        <v>0</v>
      </c>
      <c r="O49" s="169">
        <v>2</v>
      </c>
      <c r="AA49" s="147">
        <v>1</v>
      </c>
      <c r="AB49" s="147">
        <v>7</v>
      </c>
      <c r="AC49" s="147">
        <v>7</v>
      </c>
      <c r="AZ49" s="147">
        <v>2</v>
      </c>
      <c r="BA49" s="147">
        <f t="shared" si="13"/>
        <v>0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7</v>
      </c>
      <c r="CZ49" s="147">
        <v>0</v>
      </c>
    </row>
    <row r="50" spans="1:104" ht="12.75">
      <c r="A50" s="170">
        <v>39</v>
      </c>
      <c r="B50" s="171" t="s">
        <v>167</v>
      </c>
      <c r="C50" s="172" t="s">
        <v>168</v>
      </c>
      <c r="D50" s="173" t="s">
        <v>162</v>
      </c>
      <c r="E50" s="174">
        <v>1</v>
      </c>
      <c r="F50" s="174">
        <v>0</v>
      </c>
      <c r="G50" s="175">
        <f t="shared" si="12"/>
        <v>0</v>
      </c>
      <c r="O50" s="169">
        <v>2</v>
      </c>
      <c r="AA50" s="147">
        <v>1</v>
      </c>
      <c r="AB50" s="147">
        <v>7</v>
      </c>
      <c r="AC50" s="147">
        <v>7</v>
      </c>
      <c r="AZ50" s="147">
        <v>2</v>
      </c>
      <c r="BA50" s="147">
        <f t="shared" si="13"/>
        <v>0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7</v>
      </c>
      <c r="CZ50" s="147">
        <v>0.00252000000000052</v>
      </c>
    </row>
    <row r="51" spans="1:104" ht="12.75">
      <c r="A51" s="170">
        <v>40</v>
      </c>
      <c r="B51" s="171" t="s">
        <v>169</v>
      </c>
      <c r="C51" s="172" t="s">
        <v>170</v>
      </c>
      <c r="D51" s="173" t="s">
        <v>162</v>
      </c>
      <c r="E51" s="174">
        <v>1</v>
      </c>
      <c r="F51" s="174">
        <v>0</v>
      </c>
      <c r="G51" s="175">
        <f t="shared" si="12"/>
        <v>0</v>
      </c>
      <c r="O51" s="169">
        <v>2</v>
      </c>
      <c r="AA51" s="147">
        <v>1</v>
      </c>
      <c r="AB51" s="147">
        <v>7</v>
      </c>
      <c r="AC51" s="147">
        <v>7</v>
      </c>
      <c r="AZ51" s="147">
        <v>2</v>
      </c>
      <c r="BA51" s="147">
        <f t="shared" si="13"/>
        <v>0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7</v>
      </c>
      <c r="CZ51" s="147">
        <v>0</v>
      </c>
    </row>
    <row r="52" spans="1:104" ht="12.75">
      <c r="A52" s="170">
        <v>41</v>
      </c>
      <c r="B52" s="171" t="s">
        <v>171</v>
      </c>
      <c r="C52" s="172" t="s">
        <v>172</v>
      </c>
      <c r="D52" s="173" t="s">
        <v>162</v>
      </c>
      <c r="E52" s="174">
        <v>1</v>
      </c>
      <c r="F52" s="174">
        <v>0</v>
      </c>
      <c r="G52" s="175">
        <f t="shared" si="12"/>
        <v>0</v>
      </c>
      <c r="O52" s="169">
        <v>2</v>
      </c>
      <c r="AA52" s="147">
        <v>1</v>
      </c>
      <c r="AB52" s="147">
        <v>7</v>
      </c>
      <c r="AC52" s="147">
        <v>7</v>
      </c>
      <c r="AZ52" s="147">
        <v>2</v>
      </c>
      <c r="BA52" s="147">
        <f t="shared" si="13"/>
        <v>0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1</v>
      </c>
      <c r="CB52" s="176">
        <v>7</v>
      </c>
      <c r="CZ52" s="147">
        <v>0.000499999999999723</v>
      </c>
    </row>
    <row r="53" spans="1:104" ht="12.75">
      <c r="A53" s="170">
        <v>42</v>
      </c>
      <c r="B53" s="171" t="s">
        <v>173</v>
      </c>
      <c r="C53" s="172" t="s">
        <v>174</v>
      </c>
      <c r="D53" s="173" t="s">
        <v>162</v>
      </c>
      <c r="E53" s="174">
        <v>1</v>
      </c>
      <c r="F53" s="174">
        <v>0</v>
      </c>
      <c r="G53" s="175">
        <f t="shared" si="12"/>
        <v>0</v>
      </c>
      <c r="O53" s="169">
        <v>2</v>
      </c>
      <c r="AA53" s="147">
        <v>1</v>
      </c>
      <c r="AB53" s="147">
        <v>7</v>
      </c>
      <c r="AC53" s="147">
        <v>7</v>
      </c>
      <c r="AZ53" s="147">
        <v>2</v>
      </c>
      <c r="BA53" s="147">
        <f t="shared" si="13"/>
        <v>0</v>
      </c>
      <c r="BB53" s="147">
        <f t="shared" si="14"/>
        <v>0</v>
      </c>
      <c r="BC53" s="147">
        <f t="shared" si="15"/>
        <v>0</v>
      </c>
      <c r="BD53" s="147">
        <f t="shared" si="16"/>
        <v>0</v>
      </c>
      <c r="BE53" s="147">
        <f t="shared" si="17"/>
        <v>0</v>
      </c>
      <c r="CA53" s="176">
        <v>1</v>
      </c>
      <c r="CB53" s="176">
        <v>7</v>
      </c>
      <c r="CZ53" s="147">
        <v>0</v>
      </c>
    </row>
    <row r="54" spans="1:104" ht="12.75">
      <c r="A54" s="170">
        <v>43</v>
      </c>
      <c r="B54" s="171" t="s">
        <v>175</v>
      </c>
      <c r="C54" s="172" t="s">
        <v>176</v>
      </c>
      <c r="D54" s="173" t="s">
        <v>162</v>
      </c>
      <c r="E54" s="174">
        <v>1</v>
      </c>
      <c r="F54" s="174">
        <v>0</v>
      </c>
      <c r="G54" s="175">
        <f t="shared" si="12"/>
        <v>0</v>
      </c>
      <c r="O54" s="169">
        <v>2</v>
      </c>
      <c r="AA54" s="147">
        <v>1</v>
      </c>
      <c r="AB54" s="147">
        <v>7</v>
      </c>
      <c r="AC54" s="147">
        <v>7</v>
      </c>
      <c r="AZ54" s="147">
        <v>2</v>
      </c>
      <c r="BA54" s="147">
        <f t="shared" si="13"/>
        <v>0</v>
      </c>
      <c r="BB54" s="147">
        <f t="shared" si="14"/>
        <v>0</v>
      </c>
      <c r="BC54" s="147">
        <f t="shared" si="15"/>
        <v>0</v>
      </c>
      <c r="BD54" s="147">
        <f t="shared" si="16"/>
        <v>0</v>
      </c>
      <c r="BE54" s="147">
        <f t="shared" si="17"/>
        <v>0</v>
      </c>
      <c r="CA54" s="176">
        <v>1</v>
      </c>
      <c r="CB54" s="176">
        <v>7</v>
      </c>
      <c r="CZ54" s="147">
        <v>0.000580000000000247</v>
      </c>
    </row>
    <row r="55" spans="1:104" ht="12.75">
      <c r="A55" s="170">
        <v>44</v>
      </c>
      <c r="B55" s="171" t="s">
        <v>177</v>
      </c>
      <c r="C55" s="172" t="s">
        <v>178</v>
      </c>
      <c r="D55" s="173" t="s">
        <v>162</v>
      </c>
      <c r="E55" s="174">
        <v>1</v>
      </c>
      <c r="F55" s="174">
        <v>0</v>
      </c>
      <c r="G55" s="175">
        <f t="shared" si="12"/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2</v>
      </c>
      <c r="BA55" s="147">
        <f t="shared" si="13"/>
        <v>0</v>
      </c>
      <c r="BB55" s="147">
        <f t="shared" si="14"/>
        <v>0</v>
      </c>
      <c r="BC55" s="147">
        <f t="shared" si="15"/>
        <v>0</v>
      </c>
      <c r="BD55" s="147">
        <f t="shared" si="16"/>
        <v>0</v>
      </c>
      <c r="BE55" s="147">
        <f t="shared" si="17"/>
        <v>0</v>
      </c>
      <c r="CA55" s="176">
        <v>1</v>
      </c>
      <c r="CB55" s="176">
        <v>7</v>
      </c>
      <c r="CZ55" s="147">
        <v>0.00538000000000238</v>
      </c>
    </row>
    <row r="56" spans="1:104" ht="12.75">
      <c r="A56" s="170">
        <v>45</v>
      </c>
      <c r="B56" s="171" t="s">
        <v>179</v>
      </c>
      <c r="C56" s="172" t="s">
        <v>180</v>
      </c>
      <c r="D56" s="173" t="s">
        <v>162</v>
      </c>
      <c r="E56" s="174">
        <v>5</v>
      </c>
      <c r="F56" s="174">
        <v>0</v>
      </c>
      <c r="G56" s="175">
        <f t="shared" si="12"/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2</v>
      </c>
      <c r="BA56" s="147">
        <f t="shared" si="13"/>
        <v>0</v>
      </c>
      <c r="BB56" s="147">
        <f t="shared" si="14"/>
        <v>0</v>
      </c>
      <c r="BC56" s="147">
        <f t="shared" si="15"/>
        <v>0</v>
      </c>
      <c r="BD56" s="147">
        <f t="shared" si="16"/>
        <v>0</v>
      </c>
      <c r="BE56" s="147">
        <f t="shared" si="17"/>
        <v>0</v>
      </c>
      <c r="CA56" s="176">
        <v>1</v>
      </c>
      <c r="CB56" s="176">
        <v>7</v>
      </c>
      <c r="CZ56" s="147">
        <v>0.000240000000000018</v>
      </c>
    </row>
    <row r="57" spans="1:104" ht="12.75">
      <c r="A57" s="170">
        <v>46</v>
      </c>
      <c r="B57" s="171" t="s">
        <v>181</v>
      </c>
      <c r="C57" s="172" t="s">
        <v>182</v>
      </c>
      <c r="D57" s="173" t="s">
        <v>162</v>
      </c>
      <c r="E57" s="174">
        <v>1</v>
      </c>
      <c r="F57" s="174">
        <v>0</v>
      </c>
      <c r="G57" s="175">
        <f t="shared" si="12"/>
        <v>0</v>
      </c>
      <c r="O57" s="169">
        <v>2</v>
      </c>
      <c r="AA57" s="147">
        <v>1</v>
      </c>
      <c r="AB57" s="147">
        <v>7</v>
      </c>
      <c r="AC57" s="147">
        <v>7</v>
      </c>
      <c r="AZ57" s="147">
        <v>2</v>
      </c>
      <c r="BA57" s="147">
        <f t="shared" si="13"/>
        <v>0</v>
      </c>
      <c r="BB57" s="147">
        <f t="shared" si="14"/>
        <v>0</v>
      </c>
      <c r="BC57" s="147">
        <f t="shared" si="15"/>
        <v>0</v>
      </c>
      <c r="BD57" s="147">
        <f t="shared" si="16"/>
        <v>0</v>
      </c>
      <c r="BE57" s="147">
        <f t="shared" si="17"/>
        <v>0</v>
      </c>
      <c r="CA57" s="176">
        <v>1</v>
      </c>
      <c r="CB57" s="176">
        <v>7</v>
      </c>
      <c r="CZ57" s="147">
        <v>7.9999999999969E-05</v>
      </c>
    </row>
    <row r="58" spans="1:104" ht="12.75">
      <c r="A58" s="170">
        <v>47</v>
      </c>
      <c r="B58" s="171" t="s">
        <v>183</v>
      </c>
      <c r="C58" s="172" t="s">
        <v>184</v>
      </c>
      <c r="D58" s="173" t="s">
        <v>162</v>
      </c>
      <c r="E58" s="174">
        <v>3</v>
      </c>
      <c r="F58" s="174">
        <v>0</v>
      </c>
      <c r="G58" s="175">
        <f t="shared" si="12"/>
        <v>0</v>
      </c>
      <c r="O58" s="169">
        <v>2</v>
      </c>
      <c r="AA58" s="147">
        <v>1</v>
      </c>
      <c r="AB58" s="147">
        <v>7</v>
      </c>
      <c r="AC58" s="147">
        <v>7</v>
      </c>
      <c r="AZ58" s="147">
        <v>2</v>
      </c>
      <c r="BA58" s="147">
        <f t="shared" si="13"/>
        <v>0</v>
      </c>
      <c r="BB58" s="147">
        <f t="shared" si="14"/>
        <v>0</v>
      </c>
      <c r="BC58" s="147">
        <f t="shared" si="15"/>
        <v>0</v>
      </c>
      <c r="BD58" s="147">
        <f t="shared" si="16"/>
        <v>0</v>
      </c>
      <c r="BE58" s="147">
        <f t="shared" si="17"/>
        <v>0</v>
      </c>
      <c r="CA58" s="176">
        <v>1</v>
      </c>
      <c r="CB58" s="176">
        <v>7</v>
      </c>
      <c r="CZ58" s="147">
        <v>0</v>
      </c>
    </row>
    <row r="59" spans="1:104" ht="12.75">
      <c r="A59" s="170">
        <v>48</v>
      </c>
      <c r="B59" s="171" t="s">
        <v>185</v>
      </c>
      <c r="C59" s="172" t="s">
        <v>186</v>
      </c>
      <c r="D59" s="173" t="s">
        <v>97</v>
      </c>
      <c r="E59" s="174">
        <v>1</v>
      </c>
      <c r="F59" s="174">
        <v>0</v>
      </c>
      <c r="G59" s="175">
        <f t="shared" si="12"/>
        <v>0</v>
      </c>
      <c r="O59" s="169">
        <v>2</v>
      </c>
      <c r="AA59" s="147">
        <v>1</v>
      </c>
      <c r="AB59" s="147">
        <v>0</v>
      </c>
      <c r="AC59" s="147">
        <v>0</v>
      </c>
      <c r="AZ59" s="147">
        <v>2</v>
      </c>
      <c r="BA59" s="147">
        <f t="shared" si="13"/>
        <v>0</v>
      </c>
      <c r="BB59" s="147">
        <f t="shared" si="14"/>
        <v>0</v>
      </c>
      <c r="BC59" s="147">
        <f t="shared" si="15"/>
        <v>0</v>
      </c>
      <c r="BD59" s="147">
        <f t="shared" si="16"/>
        <v>0</v>
      </c>
      <c r="BE59" s="147">
        <f t="shared" si="17"/>
        <v>0</v>
      </c>
      <c r="CA59" s="176">
        <v>1</v>
      </c>
      <c r="CB59" s="176">
        <v>0</v>
      </c>
      <c r="CZ59" s="147">
        <v>0.000120000000000009</v>
      </c>
    </row>
    <row r="60" spans="1:104" ht="12.75">
      <c r="A60" s="170">
        <v>49</v>
      </c>
      <c r="B60" s="171" t="s">
        <v>187</v>
      </c>
      <c r="C60" s="172" t="s">
        <v>188</v>
      </c>
      <c r="D60" s="173" t="s">
        <v>97</v>
      </c>
      <c r="E60" s="174">
        <v>2</v>
      </c>
      <c r="F60" s="174">
        <v>0</v>
      </c>
      <c r="G60" s="175">
        <f t="shared" si="12"/>
        <v>0</v>
      </c>
      <c r="O60" s="169">
        <v>2</v>
      </c>
      <c r="AA60" s="147">
        <v>1</v>
      </c>
      <c r="AB60" s="147">
        <v>7</v>
      </c>
      <c r="AC60" s="147">
        <v>7</v>
      </c>
      <c r="AZ60" s="147">
        <v>2</v>
      </c>
      <c r="BA60" s="147">
        <f t="shared" si="13"/>
        <v>0</v>
      </c>
      <c r="BB60" s="147">
        <f t="shared" si="14"/>
        <v>0</v>
      </c>
      <c r="BC60" s="147">
        <f t="shared" si="15"/>
        <v>0</v>
      </c>
      <c r="BD60" s="147">
        <f t="shared" si="16"/>
        <v>0</v>
      </c>
      <c r="BE60" s="147">
        <f t="shared" si="17"/>
        <v>0</v>
      </c>
      <c r="CA60" s="176">
        <v>1</v>
      </c>
      <c r="CB60" s="176">
        <v>7</v>
      </c>
      <c r="CZ60" s="147">
        <v>3.99999999999845E-05</v>
      </c>
    </row>
    <row r="61" spans="1:104" ht="12.75">
      <c r="A61" s="170">
        <v>50</v>
      </c>
      <c r="B61" s="171" t="s">
        <v>189</v>
      </c>
      <c r="C61" s="172" t="s">
        <v>190</v>
      </c>
      <c r="D61" s="173" t="s">
        <v>97</v>
      </c>
      <c r="E61" s="174">
        <v>1</v>
      </c>
      <c r="F61" s="174">
        <v>0</v>
      </c>
      <c r="G61" s="175">
        <f t="shared" si="12"/>
        <v>0</v>
      </c>
      <c r="O61" s="169">
        <v>2</v>
      </c>
      <c r="AA61" s="147">
        <v>1</v>
      </c>
      <c r="AB61" s="147">
        <v>7</v>
      </c>
      <c r="AC61" s="147">
        <v>7</v>
      </c>
      <c r="AZ61" s="147">
        <v>2</v>
      </c>
      <c r="BA61" s="147">
        <f t="shared" si="13"/>
        <v>0</v>
      </c>
      <c r="BB61" s="147">
        <f t="shared" si="14"/>
        <v>0</v>
      </c>
      <c r="BC61" s="147">
        <f t="shared" si="15"/>
        <v>0</v>
      </c>
      <c r="BD61" s="147">
        <f t="shared" si="16"/>
        <v>0</v>
      </c>
      <c r="BE61" s="147">
        <f t="shared" si="17"/>
        <v>0</v>
      </c>
      <c r="CA61" s="176">
        <v>1</v>
      </c>
      <c r="CB61" s="176">
        <v>7</v>
      </c>
      <c r="CZ61" s="147">
        <v>0.000729999999999897</v>
      </c>
    </row>
    <row r="62" spans="1:104" ht="12.75">
      <c r="A62" s="170">
        <v>51</v>
      </c>
      <c r="B62" s="171" t="s">
        <v>191</v>
      </c>
      <c r="C62" s="172" t="s">
        <v>192</v>
      </c>
      <c r="D62" s="173" t="s">
        <v>97</v>
      </c>
      <c r="E62" s="174">
        <v>1</v>
      </c>
      <c r="F62" s="174">
        <v>0</v>
      </c>
      <c r="G62" s="175">
        <f t="shared" si="12"/>
        <v>0</v>
      </c>
      <c r="O62" s="169">
        <v>2</v>
      </c>
      <c r="AA62" s="147">
        <v>1</v>
      </c>
      <c r="AB62" s="147">
        <v>7</v>
      </c>
      <c r="AC62" s="147">
        <v>7</v>
      </c>
      <c r="AZ62" s="147">
        <v>2</v>
      </c>
      <c r="BA62" s="147">
        <f t="shared" si="13"/>
        <v>0</v>
      </c>
      <c r="BB62" s="147">
        <f t="shared" si="14"/>
        <v>0</v>
      </c>
      <c r="BC62" s="147">
        <f t="shared" si="15"/>
        <v>0</v>
      </c>
      <c r="BD62" s="147">
        <f t="shared" si="16"/>
        <v>0</v>
      </c>
      <c r="BE62" s="147">
        <f t="shared" si="17"/>
        <v>0</v>
      </c>
      <c r="CA62" s="176">
        <v>1</v>
      </c>
      <c r="CB62" s="176">
        <v>7</v>
      </c>
      <c r="CZ62" s="147">
        <v>0.000259999999999927</v>
      </c>
    </row>
    <row r="63" spans="1:104" ht="12.75">
      <c r="A63" s="170">
        <v>52</v>
      </c>
      <c r="B63" s="171" t="s">
        <v>193</v>
      </c>
      <c r="C63" s="172" t="s">
        <v>194</v>
      </c>
      <c r="D63" s="173" t="s">
        <v>97</v>
      </c>
      <c r="E63" s="174">
        <v>1</v>
      </c>
      <c r="F63" s="174">
        <v>0</v>
      </c>
      <c r="G63" s="175">
        <f t="shared" si="12"/>
        <v>0</v>
      </c>
      <c r="O63" s="169">
        <v>2</v>
      </c>
      <c r="AA63" s="147">
        <v>1</v>
      </c>
      <c r="AB63" s="147">
        <v>7</v>
      </c>
      <c r="AC63" s="147">
        <v>7</v>
      </c>
      <c r="AZ63" s="147">
        <v>2</v>
      </c>
      <c r="BA63" s="147">
        <f t="shared" si="13"/>
        <v>0</v>
      </c>
      <c r="BB63" s="147">
        <f t="shared" si="14"/>
        <v>0</v>
      </c>
      <c r="BC63" s="147">
        <f t="shared" si="15"/>
        <v>0</v>
      </c>
      <c r="BD63" s="147">
        <f t="shared" si="16"/>
        <v>0</v>
      </c>
      <c r="BE63" s="147">
        <f t="shared" si="17"/>
        <v>0</v>
      </c>
      <c r="CA63" s="176">
        <v>1</v>
      </c>
      <c r="CB63" s="176">
        <v>7</v>
      </c>
      <c r="CZ63" s="147">
        <v>0.000199999999999978</v>
      </c>
    </row>
    <row r="64" spans="1:104" ht="12.75">
      <c r="A64" s="170">
        <v>53</v>
      </c>
      <c r="B64" s="171" t="s">
        <v>195</v>
      </c>
      <c r="C64" s="172" t="s">
        <v>196</v>
      </c>
      <c r="D64" s="173" t="s">
        <v>73</v>
      </c>
      <c r="E64" s="174">
        <v>1</v>
      </c>
      <c r="F64" s="174">
        <v>0</v>
      </c>
      <c r="G64" s="175">
        <f t="shared" si="12"/>
        <v>0</v>
      </c>
      <c r="O64" s="169">
        <v>2</v>
      </c>
      <c r="AA64" s="147">
        <v>12</v>
      </c>
      <c r="AB64" s="147">
        <v>0</v>
      </c>
      <c r="AC64" s="147">
        <v>48</v>
      </c>
      <c r="AZ64" s="147">
        <v>2</v>
      </c>
      <c r="BA64" s="147">
        <f t="shared" si="13"/>
        <v>0</v>
      </c>
      <c r="BB64" s="147">
        <f t="shared" si="14"/>
        <v>0</v>
      </c>
      <c r="BC64" s="147">
        <f t="shared" si="15"/>
        <v>0</v>
      </c>
      <c r="BD64" s="147">
        <f t="shared" si="16"/>
        <v>0</v>
      </c>
      <c r="BE64" s="147">
        <f t="shared" si="17"/>
        <v>0</v>
      </c>
      <c r="CA64" s="176">
        <v>12</v>
      </c>
      <c r="CB64" s="176">
        <v>0</v>
      </c>
      <c r="CZ64" s="147">
        <v>0</v>
      </c>
    </row>
    <row r="65" spans="1:104" ht="12.75">
      <c r="A65" s="170">
        <v>54</v>
      </c>
      <c r="B65" s="171" t="s">
        <v>197</v>
      </c>
      <c r="C65" s="172" t="s">
        <v>198</v>
      </c>
      <c r="D65" s="173" t="s">
        <v>73</v>
      </c>
      <c r="E65" s="174">
        <v>1</v>
      </c>
      <c r="F65" s="174">
        <v>0</v>
      </c>
      <c r="G65" s="175">
        <f t="shared" si="12"/>
        <v>0</v>
      </c>
      <c r="O65" s="169">
        <v>2</v>
      </c>
      <c r="AA65" s="147">
        <v>12</v>
      </c>
      <c r="AB65" s="147">
        <v>0</v>
      </c>
      <c r="AC65" s="147">
        <v>49</v>
      </c>
      <c r="AZ65" s="147">
        <v>2</v>
      </c>
      <c r="BA65" s="147">
        <f t="shared" si="13"/>
        <v>0</v>
      </c>
      <c r="BB65" s="147">
        <f t="shared" si="14"/>
        <v>0</v>
      </c>
      <c r="BC65" s="147">
        <f t="shared" si="15"/>
        <v>0</v>
      </c>
      <c r="BD65" s="147">
        <f t="shared" si="16"/>
        <v>0</v>
      </c>
      <c r="BE65" s="147">
        <f t="shared" si="17"/>
        <v>0</v>
      </c>
      <c r="CA65" s="176">
        <v>12</v>
      </c>
      <c r="CB65" s="176">
        <v>0</v>
      </c>
      <c r="CZ65" s="147">
        <v>0</v>
      </c>
    </row>
    <row r="66" spans="1:104" ht="12.75">
      <c r="A66" s="170">
        <v>55</v>
      </c>
      <c r="B66" s="171" t="s">
        <v>199</v>
      </c>
      <c r="C66" s="172" t="s">
        <v>200</v>
      </c>
      <c r="D66" s="173" t="s">
        <v>73</v>
      </c>
      <c r="E66" s="174">
        <v>2</v>
      </c>
      <c r="F66" s="174">
        <v>0</v>
      </c>
      <c r="G66" s="175">
        <f t="shared" si="12"/>
        <v>0</v>
      </c>
      <c r="O66" s="169">
        <v>2</v>
      </c>
      <c r="AA66" s="147">
        <v>12</v>
      </c>
      <c r="AB66" s="147">
        <v>0</v>
      </c>
      <c r="AC66" s="147">
        <v>50</v>
      </c>
      <c r="AZ66" s="147">
        <v>2</v>
      </c>
      <c r="BA66" s="147">
        <f t="shared" si="13"/>
        <v>0</v>
      </c>
      <c r="BB66" s="147">
        <f t="shared" si="14"/>
        <v>0</v>
      </c>
      <c r="BC66" s="147">
        <f t="shared" si="15"/>
        <v>0</v>
      </c>
      <c r="BD66" s="147">
        <f t="shared" si="16"/>
        <v>0</v>
      </c>
      <c r="BE66" s="147">
        <f t="shared" si="17"/>
        <v>0</v>
      </c>
      <c r="CA66" s="176">
        <v>12</v>
      </c>
      <c r="CB66" s="176">
        <v>0</v>
      </c>
      <c r="CZ66" s="147">
        <v>0</v>
      </c>
    </row>
    <row r="67" spans="1:104" ht="22.5">
      <c r="A67" s="170">
        <v>56</v>
      </c>
      <c r="B67" s="171" t="s">
        <v>201</v>
      </c>
      <c r="C67" s="172" t="s">
        <v>202</v>
      </c>
      <c r="D67" s="173" t="s">
        <v>73</v>
      </c>
      <c r="E67" s="174">
        <v>1</v>
      </c>
      <c r="F67" s="174">
        <v>0</v>
      </c>
      <c r="G67" s="175">
        <f t="shared" si="12"/>
        <v>0</v>
      </c>
      <c r="O67" s="169">
        <v>2</v>
      </c>
      <c r="AA67" s="147">
        <v>12</v>
      </c>
      <c r="AB67" s="147">
        <v>0</v>
      </c>
      <c r="AC67" s="147">
        <v>51</v>
      </c>
      <c r="AZ67" s="147">
        <v>2</v>
      </c>
      <c r="BA67" s="147">
        <f t="shared" si="13"/>
        <v>0</v>
      </c>
      <c r="BB67" s="147">
        <f t="shared" si="14"/>
        <v>0</v>
      </c>
      <c r="BC67" s="147">
        <f t="shared" si="15"/>
        <v>0</v>
      </c>
      <c r="BD67" s="147">
        <f t="shared" si="16"/>
        <v>0</v>
      </c>
      <c r="BE67" s="147">
        <f t="shared" si="17"/>
        <v>0</v>
      </c>
      <c r="CA67" s="176">
        <v>12</v>
      </c>
      <c r="CB67" s="176">
        <v>0</v>
      </c>
      <c r="CZ67" s="147">
        <v>0</v>
      </c>
    </row>
    <row r="68" spans="1:104" ht="12.75">
      <c r="A68" s="170">
        <v>57</v>
      </c>
      <c r="B68" s="171" t="s">
        <v>203</v>
      </c>
      <c r="C68" s="172" t="s">
        <v>204</v>
      </c>
      <c r="D68" s="173" t="s">
        <v>162</v>
      </c>
      <c r="E68" s="174">
        <v>1</v>
      </c>
      <c r="F68" s="174">
        <v>0</v>
      </c>
      <c r="G68" s="175">
        <f t="shared" si="12"/>
        <v>0</v>
      </c>
      <c r="O68" s="169">
        <v>2</v>
      </c>
      <c r="AA68" s="147">
        <v>12</v>
      </c>
      <c r="AB68" s="147">
        <v>0</v>
      </c>
      <c r="AC68" s="147">
        <v>31</v>
      </c>
      <c r="AZ68" s="147">
        <v>2</v>
      </c>
      <c r="BA68" s="147">
        <f t="shared" si="13"/>
        <v>0</v>
      </c>
      <c r="BB68" s="147">
        <f t="shared" si="14"/>
        <v>0</v>
      </c>
      <c r="BC68" s="147">
        <f t="shared" si="15"/>
        <v>0</v>
      </c>
      <c r="BD68" s="147">
        <f t="shared" si="16"/>
        <v>0</v>
      </c>
      <c r="BE68" s="147">
        <f t="shared" si="17"/>
        <v>0</v>
      </c>
      <c r="CA68" s="176">
        <v>12</v>
      </c>
      <c r="CB68" s="176">
        <v>0</v>
      </c>
      <c r="CZ68" s="147">
        <v>0.027940000000001</v>
      </c>
    </row>
    <row r="69" spans="1:104" ht="12.75">
      <c r="A69" s="170">
        <v>58</v>
      </c>
      <c r="B69" s="171" t="s">
        <v>205</v>
      </c>
      <c r="C69" s="172" t="s">
        <v>206</v>
      </c>
      <c r="D69" s="173" t="s">
        <v>162</v>
      </c>
      <c r="E69" s="174">
        <v>1</v>
      </c>
      <c r="F69" s="174">
        <v>0</v>
      </c>
      <c r="G69" s="175">
        <f t="shared" si="12"/>
        <v>0</v>
      </c>
      <c r="O69" s="169">
        <v>2</v>
      </c>
      <c r="AA69" s="147">
        <v>12</v>
      </c>
      <c r="AB69" s="147">
        <v>0</v>
      </c>
      <c r="AC69" s="147">
        <v>32</v>
      </c>
      <c r="AZ69" s="147">
        <v>2</v>
      </c>
      <c r="BA69" s="147">
        <f t="shared" si="13"/>
        <v>0</v>
      </c>
      <c r="BB69" s="147">
        <f t="shared" si="14"/>
        <v>0</v>
      </c>
      <c r="BC69" s="147">
        <f t="shared" si="15"/>
        <v>0</v>
      </c>
      <c r="BD69" s="147">
        <f t="shared" si="16"/>
        <v>0</v>
      </c>
      <c r="BE69" s="147">
        <f t="shared" si="17"/>
        <v>0</v>
      </c>
      <c r="CA69" s="176">
        <v>12</v>
      </c>
      <c r="CB69" s="176">
        <v>0</v>
      </c>
      <c r="CZ69" s="147">
        <v>0.014009999999999</v>
      </c>
    </row>
    <row r="70" spans="1:104" ht="12.75">
      <c r="A70" s="170">
        <v>59</v>
      </c>
      <c r="B70" s="171" t="s">
        <v>207</v>
      </c>
      <c r="C70" s="172" t="s">
        <v>208</v>
      </c>
      <c r="D70" s="173" t="s">
        <v>162</v>
      </c>
      <c r="E70" s="174">
        <v>1</v>
      </c>
      <c r="F70" s="174">
        <v>0</v>
      </c>
      <c r="G70" s="175">
        <f t="shared" si="12"/>
        <v>0</v>
      </c>
      <c r="O70" s="169">
        <v>2</v>
      </c>
      <c r="AA70" s="147">
        <v>12</v>
      </c>
      <c r="AB70" s="147">
        <v>0</v>
      </c>
      <c r="AC70" s="147">
        <v>67</v>
      </c>
      <c r="AZ70" s="147">
        <v>2</v>
      </c>
      <c r="BA70" s="147">
        <f t="shared" si="13"/>
        <v>0</v>
      </c>
      <c r="BB70" s="147">
        <f t="shared" si="14"/>
        <v>0</v>
      </c>
      <c r="BC70" s="147">
        <f t="shared" si="15"/>
        <v>0</v>
      </c>
      <c r="BD70" s="147">
        <f t="shared" si="16"/>
        <v>0</v>
      </c>
      <c r="BE70" s="147">
        <f t="shared" si="17"/>
        <v>0</v>
      </c>
      <c r="CA70" s="176">
        <v>12</v>
      </c>
      <c r="CB70" s="176">
        <v>0</v>
      </c>
      <c r="CZ70" s="147">
        <v>0.0660100000000057</v>
      </c>
    </row>
    <row r="71" spans="1:104" ht="12.75">
      <c r="A71" s="170">
        <v>60</v>
      </c>
      <c r="B71" s="171" t="s">
        <v>209</v>
      </c>
      <c r="C71" s="172" t="s">
        <v>210</v>
      </c>
      <c r="D71" s="173" t="s">
        <v>162</v>
      </c>
      <c r="E71" s="174">
        <v>1</v>
      </c>
      <c r="F71" s="174">
        <v>0</v>
      </c>
      <c r="G71" s="175">
        <f t="shared" si="12"/>
        <v>0</v>
      </c>
      <c r="O71" s="169">
        <v>2</v>
      </c>
      <c r="AA71" s="147">
        <v>12</v>
      </c>
      <c r="AB71" s="147">
        <v>0</v>
      </c>
      <c r="AC71" s="147">
        <v>69</v>
      </c>
      <c r="AZ71" s="147">
        <v>2</v>
      </c>
      <c r="BA71" s="147">
        <f t="shared" si="13"/>
        <v>0</v>
      </c>
      <c r="BB71" s="147">
        <f t="shared" si="14"/>
        <v>0</v>
      </c>
      <c r="BC71" s="147">
        <f t="shared" si="15"/>
        <v>0</v>
      </c>
      <c r="BD71" s="147">
        <f t="shared" si="16"/>
        <v>0</v>
      </c>
      <c r="BE71" s="147">
        <f t="shared" si="17"/>
        <v>0</v>
      </c>
      <c r="CA71" s="176">
        <v>12</v>
      </c>
      <c r="CB71" s="176">
        <v>0</v>
      </c>
      <c r="CZ71" s="147">
        <v>0</v>
      </c>
    </row>
    <row r="72" spans="1:104" ht="12.75">
      <c r="A72" s="170">
        <v>61</v>
      </c>
      <c r="B72" s="171" t="s">
        <v>211</v>
      </c>
      <c r="C72" s="172" t="s">
        <v>212</v>
      </c>
      <c r="D72" s="173" t="s">
        <v>97</v>
      </c>
      <c r="E72" s="174">
        <v>1</v>
      </c>
      <c r="F72" s="174">
        <v>0</v>
      </c>
      <c r="G72" s="175">
        <f t="shared" si="12"/>
        <v>0</v>
      </c>
      <c r="O72" s="169">
        <v>2</v>
      </c>
      <c r="AA72" s="147">
        <v>12</v>
      </c>
      <c r="AB72" s="147">
        <v>0</v>
      </c>
      <c r="AC72" s="147">
        <v>37</v>
      </c>
      <c r="AZ72" s="147">
        <v>2</v>
      </c>
      <c r="BA72" s="147">
        <f t="shared" si="13"/>
        <v>0</v>
      </c>
      <c r="BB72" s="147">
        <f t="shared" si="14"/>
        <v>0</v>
      </c>
      <c r="BC72" s="147">
        <f t="shared" si="15"/>
        <v>0</v>
      </c>
      <c r="BD72" s="147">
        <f t="shared" si="16"/>
        <v>0</v>
      </c>
      <c r="BE72" s="147">
        <f t="shared" si="17"/>
        <v>0</v>
      </c>
      <c r="CA72" s="176">
        <v>12</v>
      </c>
      <c r="CB72" s="176">
        <v>0</v>
      </c>
      <c r="CZ72" s="147">
        <v>0.0439999999999827</v>
      </c>
    </row>
    <row r="73" spans="1:104" ht="12.75">
      <c r="A73" s="170">
        <v>62</v>
      </c>
      <c r="B73" s="171" t="s">
        <v>213</v>
      </c>
      <c r="C73" s="172" t="s">
        <v>214</v>
      </c>
      <c r="D73" s="173" t="s">
        <v>61</v>
      </c>
      <c r="E73" s="174"/>
      <c r="F73" s="174">
        <v>0</v>
      </c>
      <c r="G73" s="175">
        <f t="shared" si="12"/>
        <v>0</v>
      </c>
      <c r="O73" s="169">
        <v>2</v>
      </c>
      <c r="AA73" s="147">
        <v>7</v>
      </c>
      <c r="AB73" s="147">
        <v>1002</v>
      </c>
      <c r="AC73" s="147">
        <v>5</v>
      </c>
      <c r="AZ73" s="147">
        <v>2</v>
      </c>
      <c r="BA73" s="147">
        <f t="shared" si="13"/>
        <v>0</v>
      </c>
      <c r="BB73" s="147">
        <f t="shared" si="14"/>
        <v>0</v>
      </c>
      <c r="BC73" s="147">
        <f t="shared" si="15"/>
        <v>0</v>
      </c>
      <c r="BD73" s="147">
        <f t="shared" si="16"/>
        <v>0</v>
      </c>
      <c r="BE73" s="147">
        <f t="shared" si="17"/>
        <v>0</v>
      </c>
      <c r="CA73" s="176">
        <v>7</v>
      </c>
      <c r="CB73" s="176">
        <v>1002</v>
      </c>
      <c r="CZ73" s="147">
        <v>0</v>
      </c>
    </row>
    <row r="74" spans="1:57" ht="12.75">
      <c r="A74" s="177"/>
      <c r="B74" s="178" t="s">
        <v>74</v>
      </c>
      <c r="C74" s="179" t="str">
        <f>CONCATENATE(B46," ",C46)</f>
        <v>725 Zařizovací předměty</v>
      </c>
      <c r="D74" s="180"/>
      <c r="E74" s="181"/>
      <c r="F74" s="182"/>
      <c r="G74" s="183">
        <f>SUM(G46:G73)</f>
        <v>0</v>
      </c>
      <c r="O74" s="169">
        <v>4</v>
      </c>
      <c r="BA74" s="184">
        <f>SUM(BA46:BA73)</f>
        <v>0</v>
      </c>
      <c r="BB74" s="184">
        <f>SUM(BB46:BB73)</f>
        <v>0</v>
      </c>
      <c r="BC74" s="184">
        <f>SUM(BC46:BC73)</f>
        <v>0</v>
      </c>
      <c r="BD74" s="184">
        <f>SUM(BD46:BD73)</f>
        <v>0</v>
      </c>
      <c r="BE74" s="184">
        <f>SUM(BE46:BE73)</f>
        <v>0</v>
      </c>
    </row>
    <row r="75" spans="1:15" ht="12.75">
      <c r="A75" s="162" t="s">
        <v>72</v>
      </c>
      <c r="B75" s="163" t="s">
        <v>215</v>
      </c>
      <c r="C75" s="164" t="s">
        <v>216</v>
      </c>
      <c r="D75" s="165"/>
      <c r="E75" s="166"/>
      <c r="F75" s="166"/>
      <c r="G75" s="167"/>
      <c r="H75" s="168"/>
      <c r="I75" s="168"/>
      <c r="O75" s="169">
        <v>1</v>
      </c>
    </row>
    <row r="76" spans="1:104" ht="12.75">
      <c r="A76" s="170">
        <v>63</v>
      </c>
      <c r="B76" s="171" t="s">
        <v>217</v>
      </c>
      <c r="C76" s="172" t="s">
        <v>218</v>
      </c>
      <c r="D76" s="173" t="s">
        <v>219</v>
      </c>
      <c r="E76" s="174">
        <v>0.618149999999956</v>
      </c>
      <c r="F76" s="174">
        <v>0</v>
      </c>
      <c r="G76" s="175">
        <f>E76*F76</f>
        <v>0</v>
      </c>
      <c r="O76" s="169">
        <v>2</v>
      </c>
      <c r="AA76" s="147">
        <v>8</v>
      </c>
      <c r="AB76" s="147">
        <v>0</v>
      </c>
      <c r="AC76" s="147">
        <v>3</v>
      </c>
      <c r="AZ76" s="147">
        <v>1</v>
      </c>
      <c r="BA76" s="147">
        <f>IF(AZ76=1,G76,0)</f>
        <v>0</v>
      </c>
      <c r="BB76" s="147">
        <f>IF(AZ76=2,G76,0)</f>
        <v>0</v>
      </c>
      <c r="BC76" s="147">
        <f>IF(AZ76=3,G76,0)</f>
        <v>0</v>
      </c>
      <c r="BD76" s="147">
        <f>IF(AZ76=4,G76,0)</f>
        <v>0</v>
      </c>
      <c r="BE76" s="147">
        <f>IF(AZ76=5,G76,0)</f>
        <v>0</v>
      </c>
      <c r="CA76" s="176">
        <v>8</v>
      </c>
      <c r="CB76" s="176">
        <v>0</v>
      </c>
      <c r="CZ76" s="147">
        <v>0</v>
      </c>
    </row>
    <row r="77" spans="1:104" ht="12.75">
      <c r="A77" s="170">
        <v>64</v>
      </c>
      <c r="B77" s="171" t="s">
        <v>220</v>
      </c>
      <c r="C77" s="172" t="s">
        <v>221</v>
      </c>
      <c r="D77" s="173" t="s">
        <v>219</v>
      </c>
      <c r="E77" s="174">
        <v>0.618149999999956</v>
      </c>
      <c r="F77" s="174">
        <v>0</v>
      </c>
      <c r="G77" s="175">
        <f>E77*F77</f>
        <v>0</v>
      </c>
      <c r="O77" s="169">
        <v>2</v>
      </c>
      <c r="AA77" s="147">
        <v>8</v>
      </c>
      <c r="AB77" s="147">
        <v>0</v>
      </c>
      <c r="AC77" s="147">
        <v>3</v>
      </c>
      <c r="AZ77" s="147">
        <v>1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A77" s="176">
        <v>8</v>
      </c>
      <c r="CB77" s="176">
        <v>0</v>
      </c>
      <c r="CZ77" s="147">
        <v>0</v>
      </c>
    </row>
    <row r="78" spans="1:104" ht="12.75">
      <c r="A78" s="170">
        <v>65</v>
      </c>
      <c r="B78" s="171" t="s">
        <v>222</v>
      </c>
      <c r="C78" s="172" t="s">
        <v>223</v>
      </c>
      <c r="D78" s="173" t="s">
        <v>219</v>
      </c>
      <c r="E78" s="174">
        <v>2.47259999999982</v>
      </c>
      <c r="F78" s="174">
        <v>0</v>
      </c>
      <c r="G78" s="175">
        <f>E78*F78</f>
        <v>0</v>
      </c>
      <c r="O78" s="169">
        <v>2</v>
      </c>
      <c r="AA78" s="147">
        <v>8</v>
      </c>
      <c r="AB78" s="147">
        <v>0</v>
      </c>
      <c r="AC78" s="147">
        <v>3</v>
      </c>
      <c r="AZ78" s="147">
        <v>1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A78" s="176">
        <v>8</v>
      </c>
      <c r="CB78" s="176">
        <v>0</v>
      </c>
      <c r="CZ78" s="147">
        <v>0</v>
      </c>
    </row>
    <row r="79" spans="1:104" ht="12.75">
      <c r="A79" s="170">
        <v>66</v>
      </c>
      <c r="B79" s="171" t="s">
        <v>224</v>
      </c>
      <c r="C79" s="172" t="s">
        <v>225</v>
      </c>
      <c r="D79" s="173" t="s">
        <v>219</v>
      </c>
      <c r="E79" s="174">
        <v>1.85444999999987</v>
      </c>
      <c r="F79" s="174">
        <v>0</v>
      </c>
      <c r="G79" s="175">
        <f>E79*F79</f>
        <v>0</v>
      </c>
      <c r="O79" s="169">
        <v>2</v>
      </c>
      <c r="AA79" s="147">
        <v>8</v>
      </c>
      <c r="AB79" s="147">
        <v>0</v>
      </c>
      <c r="AC79" s="147">
        <v>3</v>
      </c>
      <c r="AZ79" s="147">
        <v>1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A79" s="176">
        <v>8</v>
      </c>
      <c r="CB79" s="176">
        <v>0</v>
      </c>
      <c r="CZ79" s="147">
        <v>0</v>
      </c>
    </row>
    <row r="80" spans="1:104" ht="12.75">
      <c r="A80" s="170">
        <v>67</v>
      </c>
      <c r="B80" s="171" t="s">
        <v>226</v>
      </c>
      <c r="C80" s="172" t="s">
        <v>227</v>
      </c>
      <c r="D80" s="173" t="s">
        <v>219</v>
      </c>
      <c r="E80" s="174">
        <v>1.85444999999987</v>
      </c>
      <c r="F80" s="174">
        <v>0</v>
      </c>
      <c r="G80" s="175">
        <f>E80*F80</f>
        <v>0</v>
      </c>
      <c r="O80" s="169">
        <v>2</v>
      </c>
      <c r="AA80" s="147">
        <v>8</v>
      </c>
      <c r="AB80" s="147">
        <v>0</v>
      </c>
      <c r="AC80" s="147">
        <v>3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6">
        <v>8</v>
      </c>
      <c r="CB80" s="176">
        <v>0</v>
      </c>
      <c r="CZ80" s="147">
        <v>0</v>
      </c>
    </row>
    <row r="81" spans="1:57" ht="12.75">
      <c r="A81" s="177"/>
      <c r="B81" s="178" t="s">
        <v>74</v>
      </c>
      <c r="C81" s="179" t="str">
        <f>CONCATENATE(B75," ",C75)</f>
        <v>D96 Přesuny suti a vybouraných hmot</v>
      </c>
      <c r="D81" s="180"/>
      <c r="E81" s="181"/>
      <c r="F81" s="182"/>
      <c r="G81" s="183">
        <f>SUM(G75:G80)</f>
        <v>0</v>
      </c>
      <c r="O81" s="169">
        <v>4</v>
      </c>
      <c r="BA81" s="184">
        <f>SUM(BA75:BA80)</f>
        <v>0</v>
      </c>
      <c r="BB81" s="184">
        <f>SUM(BB75:BB80)</f>
        <v>0</v>
      </c>
      <c r="BC81" s="184">
        <f>SUM(BC75:BC80)</f>
        <v>0</v>
      </c>
      <c r="BD81" s="184">
        <f>SUM(BD75:BD80)</f>
        <v>0</v>
      </c>
      <c r="BE81" s="184">
        <f>SUM(BE75:BE80)</f>
        <v>0</v>
      </c>
    </row>
    <row r="82" ht="12.75">
      <c r="E82" s="147"/>
    </row>
    <row r="83" ht="12.75">
      <c r="E83" s="147"/>
    </row>
    <row r="84" ht="12.75">
      <c r="E84" s="147"/>
    </row>
    <row r="85" ht="12.75">
      <c r="E85" s="147"/>
    </row>
    <row r="86" ht="12.75">
      <c r="E86" s="147"/>
    </row>
    <row r="87" ht="12.75">
      <c r="E87" s="147"/>
    </row>
    <row r="88" ht="12.75">
      <c r="E88" s="147"/>
    </row>
    <row r="89" ht="12.75">
      <c r="E89" s="147"/>
    </row>
    <row r="90" ht="12.75">
      <c r="E90" s="147"/>
    </row>
    <row r="91" ht="12.75">
      <c r="E91" s="147"/>
    </row>
    <row r="92" ht="12.75">
      <c r="E92" s="147"/>
    </row>
    <row r="93" ht="12.75">
      <c r="E93" s="147"/>
    </row>
    <row r="94" ht="12.75">
      <c r="E94" s="147"/>
    </row>
    <row r="95" ht="12.75">
      <c r="E95" s="147"/>
    </row>
    <row r="96" ht="12.75">
      <c r="E96" s="147"/>
    </row>
    <row r="97" ht="12.75">
      <c r="E97" s="147"/>
    </row>
    <row r="98" ht="12.75">
      <c r="E98" s="147"/>
    </row>
    <row r="99" ht="12.75">
      <c r="E99" s="147"/>
    </row>
    <row r="100" ht="12.75">
      <c r="E100" s="147"/>
    </row>
    <row r="101" ht="12.75">
      <c r="E101" s="147"/>
    </row>
    <row r="102" ht="12.75">
      <c r="E102" s="147"/>
    </row>
    <row r="103" ht="12.75">
      <c r="E103" s="147"/>
    </row>
    <row r="104" ht="12.75">
      <c r="E104" s="147"/>
    </row>
    <row r="105" spans="1:7" ht="409.5">
      <c r="A105" s="185"/>
      <c r="B105" s="185"/>
      <c r="C105" s="185"/>
      <c r="D105" s="185"/>
      <c r="E105" s="185"/>
      <c r="F105" s="185"/>
      <c r="G105" s="185"/>
    </row>
    <row r="106" spans="1:7" ht="409.5">
      <c r="A106" s="185"/>
      <c r="B106" s="185"/>
      <c r="C106" s="185"/>
      <c r="D106" s="185"/>
      <c r="E106" s="185"/>
      <c r="F106" s="185"/>
      <c r="G106" s="185"/>
    </row>
    <row r="107" spans="1:7" ht="409.5">
      <c r="A107" s="185"/>
      <c r="B107" s="185"/>
      <c r="C107" s="185"/>
      <c r="D107" s="185"/>
      <c r="E107" s="185"/>
      <c r="F107" s="185"/>
      <c r="G107" s="185"/>
    </row>
    <row r="108" spans="1:7" ht="409.5">
      <c r="A108" s="185"/>
      <c r="B108" s="185"/>
      <c r="C108" s="185"/>
      <c r="D108" s="185"/>
      <c r="E108" s="185"/>
      <c r="F108" s="185"/>
      <c r="G108" s="185"/>
    </row>
    <row r="109" ht="409.5">
      <c r="E109" s="147"/>
    </row>
    <row r="110" ht="409.5">
      <c r="E110" s="147"/>
    </row>
    <row r="111" ht="409.5">
      <c r="E111" s="147"/>
    </row>
    <row r="112" ht="409.5">
      <c r="E112" s="147"/>
    </row>
    <row r="113" ht="409.5">
      <c r="E113" s="147"/>
    </row>
    <row r="114" ht="409.5">
      <c r="E114" s="147"/>
    </row>
    <row r="115" ht="409.5">
      <c r="E115" s="147"/>
    </row>
    <row r="116" ht="409.5">
      <c r="E116" s="147"/>
    </row>
    <row r="117" ht="409.5">
      <c r="E117" s="147"/>
    </row>
    <row r="118" ht="409.5">
      <c r="E118" s="147"/>
    </row>
    <row r="119" ht="409.5">
      <c r="E119" s="147"/>
    </row>
    <row r="120" ht="409.5">
      <c r="E120" s="147"/>
    </row>
    <row r="121" ht="409.5">
      <c r="E121" s="147"/>
    </row>
    <row r="122" ht="409.5">
      <c r="E122" s="147"/>
    </row>
    <row r="123" ht="409.5">
      <c r="E123" s="147"/>
    </row>
    <row r="124" ht="409.5">
      <c r="E124" s="147"/>
    </row>
    <row r="125" ht="409.5">
      <c r="E125" s="147"/>
    </row>
    <row r="126" ht="409.5">
      <c r="E126" s="147"/>
    </row>
    <row r="127" ht="409.5">
      <c r="E127" s="147"/>
    </row>
    <row r="128" ht="409.5">
      <c r="E128" s="147"/>
    </row>
    <row r="129" ht="409.5">
      <c r="E129" s="147"/>
    </row>
    <row r="130" ht="409.5">
      <c r="E130" s="147"/>
    </row>
    <row r="131" ht="409.5">
      <c r="E131" s="147"/>
    </row>
    <row r="132" ht="409.5">
      <c r="E132" s="147"/>
    </row>
    <row r="133" ht="409.5">
      <c r="E133" s="147"/>
    </row>
    <row r="134" ht="409.5">
      <c r="E134" s="147"/>
    </row>
    <row r="135" ht="409.5">
      <c r="E135" s="147"/>
    </row>
    <row r="136" ht="409.5">
      <c r="E136" s="147"/>
    </row>
    <row r="137" ht="409.5">
      <c r="E137" s="147"/>
    </row>
    <row r="138" ht="409.5">
      <c r="E138" s="147"/>
    </row>
    <row r="139" ht="409.5">
      <c r="E139" s="147"/>
    </row>
    <row r="140" spans="1:2" ht="409.5">
      <c r="A140" s="186"/>
      <c r="B140" s="186"/>
    </row>
    <row r="141" spans="1:7" ht="409.5">
      <c r="A141" s="185"/>
      <c r="B141" s="185"/>
      <c r="C141" s="187"/>
      <c r="D141" s="187"/>
      <c r="E141" s="188"/>
      <c r="F141" s="187"/>
      <c r="G141" s="189"/>
    </row>
    <row r="142" spans="1:7" ht="409.5">
      <c r="A142" s="190"/>
      <c r="B142" s="190"/>
      <c r="C142" s="185"/>
      <c r="D142" s="185"/>
      <c r="E142" s="191"/>
      <c r="F142" s="185"/>
      <c r="G142" s="185"/>
    </row>
    <row r="143" spans="1:7" ht="409.5">
      <c r="A143" s="185"/>
      <c r="B143" s="185"/>
      <c r="C143" s="185"/>
      <c r="D143" s="185"/>
      <c r="E143" s="191"/>
      <c r="F143" s="185"/>
      <c r="G143" s="185"/>
    </row>
    <row r="144" spans="1:7" ht="409.5">
      <c r="A144" s="185"/>
      <c r="B144" s="185"/>
      <c r="C144" s="185"/>
      <c r="D144" s="185"/>
      <c r="E144" s="191"/>
      <c r="F144" s="185"/>
      <c r="G144" s="185"/>
    </row>
    <row r="145" spans="1:7" ht="409.5">
      <c r="A145" s="185"/>
      <c r="B145" s="185"/>
      <c r="C145" s="185"/>
      <c r="D145" s="185"/>
      <c r="E145" s="191"/>
      <c r="F145" s="185"/>
      <c r="G145" s="185"/>
    </row>
    <row r="146" spans="1:7" ht="409.5">
      <c r="A146" s="185"/>
      <c r="B146" s="185"/>
      <c r="C146" s="185"/>
      <c r="D146" s="185"/>
      <c r="E146" s="191"/>
      <c r="F146" s="185"/>
      <c r="G146" s="185"/>
    </row>
    <row r="147" spans="1:7" ht="409.5">
      <c r="A147" s="185"/>
      <c r="B147" s="185"/>
      <c r="C147" s="185"/>
      <c r="D147" s="185"/>
      <c r="E147" s="191"/>
      <c r="F147" s="185"/>
      <c r="G147" s="185"/>
    </row>
    <row r="148" spans="1:7" ht="409.5">
      <c r="A148" s="185"/>
      <c r="B148" s="185"/>
      <c r="C148" s="185"/>
      <c r="D148" s="185"/>
      <c r="E148" s="191"/>
      <c r="F148" s="185"/>
      <c r="G148" s="185"/>
    </row>
    <row r="149" spans="1:7" ht="409.5">
      <c r="A149" s="185"/>
      <c r="B149" s="185"/>
      <c r="C149" s="185"/>
      <c r="D149" s="185"/>
      <c r="E149" s="191"/>
      <c r="F149" s="185"/>
      <c r="G149" s="185"/>
    </row>
    <row r="150" spans="1:7" ht="409.5">
      <c r="A150" s="185"/>
      <c r="B150" s="185"/>
      <c r="C150" s="185"/>
      <c r="D150" s="185"/>
      <c r="E150" s="191"/>
      <c r="F150" s="185"/>
      <c r="G150" s="185"/>
    </row>
    <row r="151" spans="1:7" ht="409.5">
      <c r="A151" s="185"/>
      <c r="B151" s="185"/>
      <c r="C151" s="185"/>
      <c r="D151" s="185"/>
      <c r="E151" s="191"/>
      <c r="F151" s="185"/>
      <c r="G151" s="185"/>
    </row>
    <row r="152" spans="1:7" ht="409.5">
      <c r="A152" s="185"/>
      <c r="B152" s="185"/>
      <c r="C152" s="185"/>
      <c r="D152" s="185"/>
      <c r="E152" s="191"/>
      <c r="F152" s="185"/>
      <c r="G152" s="185"/>
    </row>
    <row r="153" spans="1:7" ht="409.5">
      <c r="A153" s="185"/>
      <c r="B153" s="185"/>
      <c r="C153" s="185"/>
      <c r="D153" s="185"/>
      <c r="E153" s="191"/>
      <c r="F153" s="185"/>
      <c r="G153" s="185"/>
    </row>
    <row r="154" spans="1:7" ht="409.5">
      <c r="A154" s="185"/>
      <c r="B154" s="185"/>
      <c r="C154" s="185"/>
      <c r="D154" s="185"/>
      <c r="E154" s="191"/>
      <c r="F154" s="185"/>
      <c r="G154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MORAVSKÉ STAVBY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Jaroslava Beilová</cp:lastModifiedBy>
  <dcterms:created xsi:type="dcterms:W3CDTF">2013-02-19T13:32:30Z</dcterms:created>
  <dcterms:modified xsi:type="dcterms:W3CDTF">2013-02-20T10:17:53Z</dcterms:modified>
  <cp:category/>
  <cp:version/>
  <cp:contentType/>
  <cp:contentStatus/>
</cp:coreProperties>
</file>