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pravce1\Desktop\"/>
    </mc:Choice>
  </mc:AlternateContent>
  <bookViews>
    <workbookView xWindow="0" yWindow="0" windowWidth="18780" windowHeight="14010"/>
  </bookViews>
  <sheets>
    <sheet name="Rekapitulace stavby" sheetId="1" r:id="rId1"/>
    <sheet name="11_2017 - Zdravotechnika" sheetId="2" r:id="rId2"/>
    <sheet name="Pokyny pro vyplnění" sheetId="3" r:id="rId3"/>
  </sheets>
  <definedNames>
    <definedName name="_xlnm._FilterDatabase" localSheetId="1" hidden="1">'11_2017 - Zdravotechnika'!$C$92:$K$436</definedName>
    <definedName name="_xlnm.Print_Titles" localSheetId="1">'11_2017 - Zdravotechnika'!$92:$92</definedName>
    <definedName name="_xlnm.Print_Titles" localSheetId="0">'Rekapitulace stavby'!$49:$49</definedName>
    <definedName name="_xlnm.Print_Area" localSheetId="1">'11_2017 - Zdravotechnika'!$C$4:$J$38,'11_2017 - Zdravotechnika'!$C$44:$J$72,'11_2017 - Zdravotechnika'!$C$78:$K$436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62913"/>
</workbook>
</file>

<file path=xl/calcChain.xml><?xml version="1.0" encoding="utf-8"?>
<calcChain xmlns="http://schemas.openxmlformats.org/spreadsheetml/2006/main">
  <c r="AY53" i="1" l="1"/>
  <c r="AX53" i="1"/>
  <c r="BI434" i="2"/>
  <c r="BH434" i="2"/>
  <c r="BG434" i="2"/>
  <c r="BE434" i="2"/>
  <c r="T434" i="2"/>
  <c r="R434" i="2"/>
  <c r="P434" i="2"/>
  <c r="BK434" i="2"/>
  <c r="J434" i="2"/>
  <c r="BF434" i="2" s="1"/>
  <c r="BI431" i="2"/>
  <c r="BH431" i="2"/>
  <c r="BG431" i="2"/>
  <c r="BE431" i="2"/>
  <c r="T431" i="2"/>
  <c r="R431" i="2"/>
  <c r="P431" i="2"/>
  <c r="BK431" i="2"/>
  <c r="J431" i="2"/>
  <c r="BF431" i="2" s="1"/>
  <c r="BI428" i="2"/>
  <c r="BH428" i="2"/>
  <c r="BG428" i="2"/>
  <c r="BE428" i="2"/>
  <c r="T428" i="2"/>
  <c r="R428" i="2"/>
  <c r="P428" i="2"/>
  <c r="BK428" i="2"/>
  <c r="J428" i="2"/>
  <c r="BF428" i="2" s="1"/>
  <c r="BI425" i="2"/>
  <c r="BH425" i="2"/>
  <c r="BG425" i="2"/>
  <c r="BE425" i="2"/>
  <c r="T425" i="2"/>
  <c r="T424" i="2" s="1"/>
  <c r="R425" i="2"/>
  <c r="R424" i="2" s="1"/>
  <c r="P425" i="2"/>
  <c r="P424" i="2" s="1"/>
  <c r="BK425" i="2"/>
  <c r="BK424" i="2" s="1"/>
  <c r="J424" i="2" s="1"/>
  <c r="J71" i="2" s="1"/>
  <c r="J425" i="2"/>
  <c r="BF425" i="2" s="1"/>
  <c r="BI423" i="2"/>
  <c r="BH423" i="2"/>
  <c r="BG423" i="2"/>
  <c r="BE423" i="2"/>
  <c r="T423" i="2"/>
  <c r="R423" i="2"/>
  <c r="P423" i="2"/>
  <c r="BK423" i="2"/>
  <c r="J423" i="2"/>
  <c r="BF423" i="2" s="1"/>
  <c r="BI420" i="2"/>
  <c r="BH420" i="2"/>
  <c r="BG420" i="2"/>
  <c r="BE420" i="2"/>
  <c r="T420" i="2"/>
  <c r="R420" i="2"/>
  <c r="P420" i="2"/>
  <c r="BK420" i="2"/>
  <c r="J420" i="2"/>
  <c r="BF420" i="2" s="1"/>
  <c r="BI417" i="2"/>
  <c r="BH417" i="2"/>
  <c r="BG417" i="2"/>
  <c r="BE417" i="2"/>
  <c r="T417" i="2"/>
  <c r="R417" i="2"/>
  <c r="P417" i="2"/>
  <c r="BK417" i="2"/>
  <c r="J417" i="2"/>
  <c r="BF417" i="2" s="1"/>
  <c r="BI414" i="2"/>
  <c r="BH414" i="2"/>
  <c r="BG414" i="2"/>
  <c r="BE414" i="2"/>
  <c r="T414" i="2"/>
  <c r="T413" i="2" s="1"/>
  <c r="R414" i="2"/>
  <c r="R413" i="2" s="1"/>
  <c r="P414" i="2"/>
  <c r="P413" i="2" s="1"/>
  <c r="BK414" i="2"/>
  <c r="BK413" i="2" s="1"/>
  <c r="J413" i="2" s="1"/>
  <c r="J70" i="2" s="1"/>
  <c r="J414" i="2"/>
  <c r="BF414" i="2" s="1"/>
  <c r="BI412" i="2"/>
  <c r="BH412" i="2"/>
  <c r="BG412" i="2"/>
  <c r="BE412" i="2"/>
  <c r="T412" i="2"/>
  <c r="R412" i="2"/>
  <c r="P412" i="2"/>
  <c r="BK412" i="2"/>
  <c r="J412" i="2"/>
  <c r="BF412" i="2" s="1"/>
  <c r="BI409" i="2"/>
  <c r="BH409" i="2"/>
  <c r="BG409" i="2"/>
  <c r="BE409" i="2"/>
  <c r="T409" i="2"/>
  <c r="R409" i="2"/>
  <c r="P409" i="2"/>
  <c r="BK409" i="2"/>
  <c r="J409" i="2"/>
  <c r="BF409" i="2" s="1"/>
  <c r="BI406" i="2"/>
  <c r="BH406" i="2"/>
  <c r="BG406" i="2"/>
  <c r="BE406" i="2"/>
  <c r="T406" i="2"/>
  <c r="R406" i="2"/>
  <c r="P406" i="2"/>
  <c r="BK406" i="2"/>
  <c r="J406" i="2"/>
  <c r="BF406" i="2" s="1"/>
  <c r="BI403" i="2"/>
  <c r="BH403" i="2"/>
  <c r="BG403" i="2"/>
  <c r="BE403" i="2"/>
  <c r="T403" i="2"/>
  <c r="R403" i="2"/>
  <c r="P403" i="2"/>
  <c r="BK403" i="2"/>
  <c r="J403" i="2"/>
  <c r="BF403" i="2" s="1"/>
  <c r="BI400" i="2"/>
  <c r="BH400" i="2"/>
  <c r="BG400" i="2"/>
  <c r="BE400" i="2"/>
  <c r="T400" i="2"/>
  <c r="R400" i="2"/>
  <c r="P400" i="2"/>
  <c r="BK400" i="2"/>
  <c r="J400" i="2"/>
  <c r="BF400" i="2" s="1"/>
  <c r="BI397" i="2"/>
  <c r="BH397" i="2"/>
  <c r="BG397" i="2"/>
  <c r="BE397" i="2"/>
  <c r="T397" i="2"/>
  <c r="R397" i="2"/>
  <c r="P397" i="2"/>
  <c r="BK397" i="2"/>
  <c r="J397" i="2"/>
  <c r="BF397" i="2" s="1"/>
  <c r="BI394" i="2"/>
  <c r="BH394" i="2"/>
  <c r="BG394" i="2"/>
  <c r="BE394" i="2"/>
  <c r="T394" i="2"/>
  <c r="R394" i="2"/>
  <c r="P394" i="2"/>
  <c r="BK394" i="2"/>
  <c r="J394" i="2"/>
  <c r="BF394" i="2" s="1"/>
  <c r="BI391" i="2"/>
  <c r="BH391" i="2"/>
  <c r="BG391" i="2"/>
  <c r="BE391" i="2"/>
  <c r="T391" i="2"/>
  <c r="R391" i="2"/>
  <c r="P391" i="2"/>
  <c r="BK391" i="2"/>
  <c r="J391" i="2"/>
  <c r="BF391" i="2" s="1"/>
  <c r="BI388" i="2"/>
  <c r="BH388" i="2"/>
  <c r="BG388" i="2"/>
  <c r="BE388" i="2"/>
  <c r="T388" i="2"/>
  <c r="R388" i="2"/>
  <c r="P388" i="2"/>
  <c r="BK388" i="2"/>
  <c r="J388" i="2"/>
  <c r="BF388" i="2" s="1"/>
  <c r="BI385" i="2"/>
  <c r="BH385" i="2"/>
  <c r="BG385" i="2"/>
  <c r="BE385" i="2"/>
  <c r="T385" i="2"/>
  <c r="R385" i="2"/>
  <c r="P385" i="2"/>
  <c r="BK385" i="2"/>
  <c r="J385" i="2"/>
  <c r="BF385" i="2" s="1"/>
  <c r="BI382" i="2"/>
  <c r="BH382" i="2"/>
  <c r="BG382" i="2"/>
  <c r="BE382" i="2"/>
  <c r="T382" i="2"/>
  <c r="R382" i="2"/>
  <c r="P382" i="2"/>
  <c r="BK382" i="2"/>
  <c r="J382" i="2"/>
  <c r="BF382" i="2" s="1"/>
  <c r="BI379" i="2"/>
  <c r="BH379" i="2"/>
  <c r="BG379" i="2"/>
  <c r="BE379" i="2"/>
  <c r="T379" i="2"/>
  <c r="R379" i="2"/>
  <c r="P379" i="2"/>
  <c r="BK379" i="2"/>
  <c r="J379" i="2"/>
  <c r="BF379" i="2" s="1"/>
  <c r="BI376" i="2"/>
  <c r="BH376" i="2"/>
  <c r="BG376" i="2"/>
  <c r="BE376" i="2"/>
  <c r="T376" i="2"/>
  <c r="R376" i="2"/>
  <c r="P376" i="2"/>
  <c r="BK376" i="2"/>
  <c r="J376" i="2"/>
  <c r="BF376" i="2" s="1"/>
  <c r="BI373" i="2"/>
  <c r="BH373" i="2"/>
  <c r="BG373" i="2"/>
  <c r="BE373" i="2"/>
  <c r="T373" i="2"/>
  <c r="R373" i="2"/>
  <c r="P373" i="2"/>
  <c r="BK373" i="2"/>
  <c r="J373" i="2"/>
  <c r="BF373" i="2" s="1"/>
  <c r="BI370" i="2"/>
  <c r="BH370" i="2"/>
  <c r="BG370" i="2"/>
  <c r="BE370" i="2"/>
  <c r="T370" i="2"/>
  <c r="R370" i="2"/>
  <c r="P370" i="2"/>
  <c r="BK370" i="2"/>
  <c r="J370" i="2"/>
  <c r="BF370" i="2" s="1"/>
  <c r="BI367" i="2"/>
  <c r="BH367" i="2"/>
  <c r="BG367" i="2"/>
  <c r="BE367" i="2"/>
  <c r="T367" i="2"/>
  <c r="R367" i="2"/>
  <c r="P367" i="2"/>
  <c r="BK367" i="2"/>
  <c r="J367" i="2"/>
  <c r="BF367" i="2" s="1"/>
  <c r="BI364" i="2"/>
  <c r="BH364" i="2"/>
  <c r="BG364" i="2"/>
  <c r="BE364" i="2"/>
  <c r="T364" i="2"/>
  <c r="R364" i="2"/>
  <c r="P364" i="2"/>
  <c r="BK364" i="2"/>
  <c r="J364" i="2"/>
  <c r="BF364" i="2" s="1"/>
  <c r="BI361" i="2"/>
  <c r="BH361" i="2"/>
  <c r="BG361" i="2"/>
  <c r="BE361" i="2"/>
  <c r="T361" i="2"/>
  <c r="R361" i="2"/>
  <c r="P361" i="2"/>
  <c r="BK361" i="2"/>
  <c r="J361" i="2"/>
  <c r="BF361" i="2" s="1"/>
  <c r="BI358" i="2"/>
  <c r="BH358" i="2"/>
  <c r="BG358" i="2"/>
  <c r="BE358" i="2"/>
  <c r="T358" i="2"/>
  <c r="R358" i="2"/>
  <c r="P358" i="2"/>
  <c r="BK358" i="2"/>
  <c r="J358" i="2"/>
  <c r="BF358" i="2" s="1"/>
  <c r="BI355" i="2"/>
  <c r="BH355" i="2"/>
  <c r="BG355" i="2"/>
  <c r="BE355" i="2"/>
  <c r="T355" i="2"/>
  <c r="R355" i="2"/>
  <c r="P355" i="2"/>
  <c r="BK355" i="2"/>
  <c r="J355" i="2"/>
  <c r="BF355" i="2" s="1"/>
  <c r="BI352" i="2"/>
  <c r="BH352" i="2"/>
  <c r="BG352" i="2"/>
  <c r="BE352" i="2"/>
  <c r="T352" i="2"/>
  <c r="R352" i="2"/>
  <c r="P352" i="2"/>
  <c r="BK352" i="2"/>
  <c r="J352" i="2"/>
  <c r="BF352" i="2" s="1"/>
  <c r="BI349" i="2"/>
  <c r="BH349" i="2"/>
  <c r="BG349" i="2"/>
  <c r="BE349" i="2"/>
  <c r="T349" i="2"/>
  <c r="R349" i="2"/>
  <c r="P349" i="2"/>
  <c r="BK349" i="2"/>
  <c r="J349" i="2"/>
  <c r="BF349" i="2" s="1"/>
  <c r="BI346" i="2"/>
  <c r="BH346" i="2"/>
  <c r="BG346" i="2"/>
  <c r="BE346" i="2"/>
  <c r="T346" i="2"/>
  <c r="R346" i="2"/>
  <c r="P346" i="2"/>
  <c r="BK346" i="2"/>
  <c r="J346" i="2"/>
  <c r="BF346" i="2" s="1"/>
  <c r="BI343" i="2"/>
  <c r="BH343" i="2"/>
  <c r="BG343" i="2"/>
  <c r="BE343" i="2"/>
  <c r="T343" i="2"/>
  <c r="R343" i="2"/>
  <c r="P343" i="2"/>
  <c r="BK343" i="2"/>
  <c r="J343" i="2"/>
  <c r="BF343" i="2" s="1"/>
  <c r="BI340" i="2"/>
  <c r="BH340" i="2"/>
  <c r="BG340" i="2"/>
  <c r="BE340" i="2"/>
  <c r="T340" i="2"/>
  <c r="R340" i="2"/>
  <c r="P340" i="2"/>
  <c r="BK340" i="2"/>
  <c r="J340" i="2"/>
  <c r="BF340" i="2" s="1"/>
  <c r="BI337" i="2"/>
  <c r="BH337" i="2"/>
  <c r="BG337" i="2"/>
  <c r="BE337" i="2"/>
  <c r="T337" i="2"/>
  <c r="R337" i="2"/>
  <c r="P337" i="2"/>
  <c r="BK337" i="2"/>
  <c r="J337" i="2"/>
  <c r="BF337" i="2" s="1"/>
  <c r="BI334" i="2"/>
  <c r="BH334" i="2"/>
  <c r="BG334" i="2"/>
  <c r="BE334" i="2"/>
  <c r="T334" i="2"/>
  <c r="R334" i="2"/>
  <c r="P334" i="2"/>
  <c r="BK334" i="2"/>
  <c r="J334" i="2"/>
  <c r="BF334" i="2" s="1"/>
  <c r="BI331" i="2"/>
  <c r="BH331" i="2"/>
  <c r="BG331" i="2"/>
  <c r="BE331" i="2"/>
  <c r="T331" i="2"/>
  <c r="R331" i="2"/>
  <c r="P331" i="2"/>
  <c r="BK331" i="2"/>
  <c r="J331" i="2"/>
  <c r="BF331" i="2" s="1"/>
  <c r="BI328" i="2"/>
  <c r="BH328" i="2"/>
  <c r="BG328" i="2"/>
  <c r="BE328" i="2"/>
  <c r="T328" i="2"/>
  <c r="R328" i="2"/>
  <c r="P328" i="2"/>
  <c r="BK328" i="2"/>
  <c r="J328" i="2"/>
  <c r="BF328" i="2" s="1"/>
  <c r="BI325" i="2"/>
  <c r="BH325" i="2"/>
  <c r="BG325" i="2"/>
  <c r="BE325" i="2"/>
  <c r="T325" i="2"/>
  <c r="R325" i="2"/>
  <c r="P325" i="2"/>
  <c r="BK325" i="2"/>
  <c r="J325" i="2"/>
  <c r="BF325" i="2" s="1"/>
  <c r="BI322" i="2"/>
  <c r="BH322" i="2"/>
  <c r="BG322" i="2"/>
  <c r="BE322" i="2"/>
  <c r="T322" i="2"/>
  <c r="R322" i="2"/>
  <c r="P322" i="2"/>
  <c r="BK322" i="2"/>
  <c r="J322" i="2"/>
  <c r="BF322" i="2" s="1"/>
  <c r="BI319" i="2"/>
  <c r="BH319" i="2"/>
  <c r="BG319" i="2"/>
  <c r="BE319" i="2"/>
  <c r="T319" i="2"/>
  <c r="R319" i="2"/>
  <c r="P319" i="2"/>
  <c r="BK319" i="2"/>
  <c r="J319" i="2"/>
  <c r="BF319" i="2" s="1"/>
  <c r="BI316" i="2"/>
  <c r="BH316" i="2"/>
  <c r="BG316" i="2"/>
  <c r="BE316" i="2"/>
  <c r="T316" i="2"/>
  <c r="R316" i="2"/>
  <c r="P316" i="2"/>
  <c r="BK316" i="2"/>
  <c r="J316" i="2"/>
  <c r="BF316" i="2" s="1"/>
  <c r="BI313" i="2"/>
  <c r="BH313" i="2"/>
  <c r="BG313" i="2"/>
  <c r="BE313" i="2"/>
  <c r="T313" i="2"/>
  <c r="R313" i="2"/>
  <c r="P313" i="2"/>
  <c r="BK313" i="2"/>
  <c r="J313" i="2"/>
  <c r="BF313" i="2" s="1"/>
  <c r="BI310" i="2"/>
  <c r="BH310" i="2"/>
  <c r="BG310" i="2"/>
  <c r="BE310" i="2"/>
  <c r="T310" i="2"/>
  <c r="R310" i="2"/>
  <c r="P310" i="2"/>
  <c r="BK310" i="2"/>
  <c r="J310" i="2"/>
  <c r="BF310" i="2" s="1"/>
  <c r="BI309" i="2"/>
  <c r="BH309" i="2"/>
  <c r="BG309" i="2"/>
  <c r="BE309" i="2"/>
  <c r="T309" i="2"/>
  <c r="T308" i="2" s="1"/>
  <c r="R309" i="2"/>
  <c r="R308" i="2" s="1"/>
  <c r="P309" i="2"/>
  <c r="P308" i="2" s="1"/>
  <c r="BK309" i="2"/>
  <c r="BK308" i="2" s="1"/>
  <c r="J308" i="2" s="1"/>
  <c r="J69" i="2" s="1"/>
  <c r="J309" i="2"/>
  <c r="BF309" i="2" s="1"/>
  <c r="BI307" i="2"/>
  <c r="BH307" i="2"/>
  <c r="BG307" i="2"/>
  <c r="BE307" i="2"/>
  <c r="T307" i="2"/>
  <c r="R307" i="2"/>
  <c r="P307" i="2"/>
  <c r="BK307" i="2"/>
  <c r="J307" i="2"/>
  <c r="BF307" i="2" s="1"/>
  <c r="BI306" i="2"/>
  <c r="BH306" i="2"/>
  <c r="BG306" i="2"/>
  <c r="BE306" i="2"/>
  <c r="T306" i="2"/>
  <c r="R306" i="2"/>
  <c r="P306" i="2"/>
  <c r="BK306" i="2"/>
  <c r="J306" i="2"/>
  <c r="BF306" i="2" s="1"/>
  <c r="BI303" i="2"/>
  <c r="BH303" i="2"/>
  <c r="BG303" i="2"/>
  <c r="BE303" i="2"/>
  <c r="T303" i="2"/>
  <c r="R303" i="2"/>
  <c r="P303" i="2"/>
  <c r="BK303" i="2"/>
  <c r="J303" i="2"/>
  <c r="BF303" i="2" s="1"/>
  <c r="BI300" i="2"/>
  <c r="BH300" i="2"/>
  <c r="BG300" i="2"/>
  <c r="BE300" i="2"/>
  <c r="T300" i="2"/>
  <c r="R300" i="2"/>
  <c r="P300" i="2"/>
  <c r="BK300" i="2"/>
  <c r="J300" i="2"/>
  <c r="BF300" i="2" s="1"/>
  <c r="BI297" i="2"/>
  <c r="BH297" i="2"/>
  <c r="BG297" i="2"/>
  <c r="BE297" i="2"/>
  <c r="T297" i="2"/>
  <c r="R297" i="2"/>
  <c r="P297" i="2"/>
  <c r="BK297" i="2"/>
  <c r="J297" i="2"/>
  <c r="BF297" i="2" s="1"/>
  <c r="BI294" i="2"/>
  <c r="BH294" i="2"/>
  <c r="BG294" i="2"/>
  <c r="BE294" i="2"/>
  <c r="T294" i="2"/>
  <c r="R294" i="2"/>
  <c r="P294" i="2"/>
  <c r="BK294" i="2"/>
  <c r="J294" i="2"/>
  <c r="BF294" i="2" s="1"/>
  <c r="BI291" i="2"/>
  <c r="BH291" i="2"/>
  <c r="BG291" i="2"/>
  <c r="BE291" i="2"/>
  <c r="T291" i="2"/>
  <c r="R291" i="2"/>
  <c r="P291" i="2"/>
  <c r="BK291" i="2"/>
  <c r="J291" i="2"/>
  <c r="BF291" i="2" s="1"/>
  <c r="BI288" i="2"/>
  <c r="BH288" i="2"/>
  <c r="BG288" i="2"/>
  <c r="BE288" i="2"/>
  <c r="T288" i="2"/>
  <c r="R288" i="2"/>
  <c r="P288" i="2"/>
  <c r="BK288" i="2"/>
  <c r="J288" i="2"/>
  <c r="BF288" i="2" s="1"/>
  <c r="BI285" i="2"/>
  <c r="BH285" i="2"/>
  <c r="BG285" i="2"/>
  <c r="BE285" i="2"/>
  <c r="T285" i="2"/>
  <c r="R285" i="2"/>
  <c r="P285" i="2"/>
  <c r="BK285" i="2"/>
  <c r="J285" i="2"/>
  <c r="BF285" i="2" s="1"/>
  <c r="BI282" i="2"/>
  <c r="BH282" i="2"/>
  <c r="BG282" i="2"/>
  <c r="BE282" i="2"/>
  <c r="T282" i="2"/>
  <c r="R282" i="2"/>
  <c r="P282" i="2"/>
  <c r="BK282" i="2"/>
  <c r="J282" i="2"/>
  <c r="BF282" i="2" s="1"/>
  <c r="BI279" i="2"/>
  <c r="BH279" i="2"/>
  <c r="BG279" i="2"/>
  <c r="BE279" i="2"/>
  <c r="T279" i="2"/>
  <c r="R279" i="2"/>
  <c r="P279" i="2"/>
  <c r="BK279" i="2"/>
  <c r="J279" i="2"/>
  <c r="BF279" i="2" s="1"/>
  <c r="BI276" i="2"/>
  <c r="BH276" i="2"/>
  <c r="BG276" i="2"/>
  <c r="BE276" i="2"/>
  <c r="T276" i="2"/>
  <c r="R276" i="2"/>
  <c r="P276" i="2"/>
  <c r="BK276" i="2"/>
  <c r="J276" i="2"/>
  <c r="BF276" i="2" s="1"/>
  <c r="BI273" i="2"/>
  <c r="BH273" i="2"/>
  <c r="BG273" i="2"/>
  <c r="BE273" i="2"/>
  <c r="T273" i="2"/>
  <c r="R273" i="2"/>
  <c r="P273" i="2"/>
  <c r="BK273" i="2"/>
  <c r="J273" i="2"/>
  <c r="BF273" i="2" s="1"/>
  <c r="BI270" i="2"/>
  <c r="BH270" i="2"/>
  <c r="BG270" i="2"/>
  <c r="BE270" i="2"/>
  <c r="T270" i="2"/>
  <c r="R270" i="2"/>
  <c r="P270" i="2"/>
  <c r="BK270" i="2"/>
  <c r="J270" i="2"/>
  <c r="BF270" i="2" s="1"/>
  <c r="BI267" i="2"/>
  <c r="BH267" i="2"/>
  <c r="BG267" i="2"/>
  <c r="BE267" i="2"/>
  <c r="T267" i="2"/>
  <c r="R267" i="2"/>
  <c r="P267" i="2"/>
  <c r="BK267" i="2"/>
  <c r="J267" i="2"/>
  <c r="BF267" i="2" s="1"/>
  <c r="BI264" i="2"/>
  <c r="BH264" i="2"/>
  <c r="BG264" i="2"/>
  <c r="BE264" i="2"/>
  <c r="T264" i="2"/>
  <c r="R264" i="2"/>
  <c r="P264" i="2"/>
  <c r="BK264" i="2"/>
  <c r="J264" i="2"/>
  <c r="BF264" i="2" s="1"/>
  <c r="BI261" i="2"/>
  <c r="BH261" i="2"/>
  <c r="BG261" i="2"/>
  <c r="BE261" i="2"/>
  <c r="T261" i="2"/>
  <c r="R261" i="2"/>
  <c r="P261" i="2"/>
  <c r="BK261" i="2"/>
  <c r="J261" i="2"/>
  <c r="BF261" i="2" s="1"/>
  <c r="BI258" i="2"/>
  <c r="BH258" i="2"/>
  <c r="BG258" i="2"/>
  <c r="BE258" i="2"/>
  <c r="T258" i="2"/>
  <c r="R258" i="2"/>
  <c r="P258" i="2"/>
  <c r="BK258" i="2"/>
  <c r="J258" i="2"/>
  <c r="BF258" i="2" s="1"/>
  <c r="BI255" i="2"/>
  <c r="BH255" i="2"/>
  <c r="BG255" i="2"/>
  <c r="BE255" i="2"/>
  <c r="T255" i="2"/>
  <c r="R255" i="2"/>
  <c r="P255" i="2"/>
  <c r="BK255" i="2"/>
  <c r="J255" i="2"/>
  <c r="BF255" i="2" s="1"/>
  <c r="BI252" i="2"/>
  <c r="BH252" i="2"/>
  <c r="BG252" i="2"/>
  <c r="BE252" i="2"/>
  <c r="T252" i="2"/>
  <c r="R252" i="2"/>
  <c r="P252" i="2"/>
  <c r="BK252" i="2"/>
  <c r="J252" i="2"/>
  <c r="BF252" i="2" s="1"/>
  <c r="BI249" i="2"/>
  <c r="BH249" i="2"/>
  <c r="BG249" i="2"/>
  <c r="BE249" i="2"/>
  <c r="T249" i="2"/>
  <c r="R249" i="2"/>
  <c r="P249" i="2"/>
  <c r="BK249" i="2"/>
  <c r="J249" i="2"/>
  <c r="BF249" i="2" s="1"/>
  <c r="BI246" i="2"/>
  <c r="BH246" i="2"/>
  <c r="BG246" i="2"/>
  <c r="BE246" i="2"/>
  <c r="T246" i="2"/>
  <c r="R246" i="2"/>
  <c r="P246" i="2"/>
  <c r="BK246" i="2"/>
  <c r="J246" i="2"/>
  <c r="BF246" i="2" s="1"/>
  <c r="BI243" i="2"/>
  <c r="BH243" i="2"/>
  <c r="BG243" i="2"/>
  <c r="BE243" i="2"/>
  <c r="T243" i="2"/>
  <c r="R243" i="2"/>
  <c r="P243" i="2"/>
  <c r="BK243" i="2"/>
  <c r="J243" i="2"/>
  <c r="BF243" i="2" s="1"/>
  <c r="BI240" i="2"/>
  <c r="BH240" i="2"/>
  <c r="BG240" i="2"/>
  <c r="BE240" i="2"/>
  <c r="T240" i="2"/>
  <c r="R240" i="2"/>
  <c r="P240" i="2"/>
  <c r="BK240" i="2"/>
  <c r="J240" i="2"/>
  <c r="BF240" i="2" s="1"/>
  <c r="BI237" i="2"/>
  <c r="BH237" i="2"/>
  <c r="BG237" i="2"/>
  <c r="BE237" i="2"/>
  <c r="T237" i="2"/>
  <c r="R237" i="2"/>
  <c r="P237" i="2"/>
  <c r="BK237" i="2"/>
  <c r="J237" i="2"/>
  <c r="BF237" i="2" s="1"/>
  <c r="BI234" i="2"/>
  <c r="BH234" i="2"/>
  <c r="BG234" i="2"/>
  <c r="BE234" i="2"/>
  <c r="T234" i="2"/>
  <c r="R234" i="2"/>
  <c r="P234" i="2"/>
  <c r="BK234" i="2"/>
  <c r="J234" i="2"/>
  <c r="BF234" i="2" s="1"/>
  <c r="BI231" i="2"/>
  <c r="BH231" i="2"/>
  <c r="BG231" i="2"/>
  <c r="BE231" i="2"/>
  <c r="T231" i="2"/>
  <c r="R231" i="2"/>
  <c r="P231" i="2"/>
  <c r="BK231" i="2"/>
  <c r="J231" i="2"/>
  <c r="BF231" i="2" s="1"/>
  <c r="BI228" i="2"/>
  <c r="BH228" i="2"/>
  <c r="BG228" i="2"/>
  <c r="BE228" i="2"/>
  <c r="T228" i="2"/>
  <c r="R228" i="2"/>
  <c r="P228" i="2"/>
  <c r="BK228" i="2"/>
  <c r="J228" i="2"/>
  <c r="BF228" i="2" s="1"/>
  <c r="BI225" i="2"/>
  <c r="BH225" i="2"/>
  <c r="BG225" i="2"/>
  <c r="BE225" i="2"/>
  <c r="T225" i="2"/>
  <c r="R225" i="2"/>
  <c r="P225" i="2"/>
  <c r="BK225" i="2"/>
  <c r="J225" i="2"/>
  <c r="BF225" i="2" s="1"/>
  <c r="BI222" i="2"/>
  <c r="BH222" i="2"/>
  <c r="BG222" i="2"/>
  <c r="BE222" i="2"/>
  <c r="T222" i="2"/>
  <c r="R222" i="2"/>
  <c r="P222" i="2"/>
  <c r="BK222" i="2"/>
  <c r="J222" i="2"/>
  <c r="BF222" i="2" s="1"/>
  <c r="BI219" i="2"/>
  <c r="BH219" i="2"/>
  <c r="BG219" i="2"/>
  <c r="BE219" i="2"/>
  <c r="T219" i="2"/>
  <c r="R219" i="2"/>
  <c r="P219" i="2"/>
  <c r="BK219" i="2"/>
  <c r="J219" i="2"/>
  <c r="BF219" i="2" s="1"/>
  <c r="BI216" i="2"/>
  <c r="BH216" i="2"/>
  <c r="BG216" i="2"/>
  <c r="BE216" i="2"/>
  <c r="T216" i="2"/>
  <c r="R216" i="2"/>
  <c r="P216" i="2"/>
  <c r="BK216" i="2"/>
  <c r="J216" i="2"/>
  <c r="BF216" i="2" s="1"/>
  <c r="BI213" i="2"/>
  <c r="BH213" i="2"/>
  <c r="BG213" i="2"/>
  <c r="BE213" i="2"/>
  <c r="T213" i="2"/>
  <c r="R213" i="2"/>
  <c r="P213" i="2"/>
  <c r="BK213" i="2"/>
  <c r="J213" i="2"/>
  <c r="BF213" i="2" s="1"/>
  <c r="BI210" i="2"/>
  <c r="BH210" i="2"/>
  <c r="BG210" i="2"/>
  <c r="BE210" i="2"/>
  <c r="T210" i="2"/>
  <c r="R210" i="2"/>
  <c r="P210" i="2"/>
  <c r="BK210" i="2"/>
  <c r="J210" i="2"/>
  <c r="BF210" i="2" s="1"/>
  <c r="BI207" i="2"/>
  <c r="BH207" i="2"/>
  <c r="BG207" i="2"/>
  <c r="BE207" i="2"/>
  <c r="T207" i="2"/>
  <c r="R207" i="2"/>
  <c r="P207" i="2"/>
  <c r="BK207" i="2"/>
  <c r="J207" i="2"/>
  <c r="BF207" i="2" s="1"/>
  <c r="BI204" i="2"/>
  <c r="BH204" i="2"/>
  <c r="BG204" i="2"/>
  <c r="BE204" i="2"/>
  <c r="T204" i="2"/>
  <c r="R204" i="2"/>
  <c r="P204" i="2"/>
  <c r="BK204" i="2"/>
  <c r="J204" i="2"/>
  <c r="BF204" i="2" s="1"/>
  <c r="BI201" i="2"/>
  <c r="BH201" i="2"/>
  <c r="BG201" i="2"/>
  <c r="BE201" i="2"/>
  <c r="T201" i="2"/>
  <c r="T200" i="2" s="1"/>
  <c r="R201" i="2"/>
  <c r="R200" i="2" s="1"/>
  <c r="P201" i="2"/>
  <c r="P200" i="2" s="1"/>
  <c r="BK201" i="2"/>
  <c r="BK200" i="2" s="1"/>
  <c r="J200" i="2" s="1"/>
  <c r="J68" i="2" s="1"/>
  <c r="J201" i="2"/>
  <c r="BF201" i="2" s="1"/>
  <c r="BI199" i="2"/>
  <c r="BH199" i="2"/>
  <c r="BG199" i="2"/>
  <c r="BE199" i="2"/>
  <c r="T199" i="2"/>
  <c r="R199" i="2"/>
  <c r="P199" i="2"/>
  <c r="BK199" i="2"/>
  <c r="J199" i="2"/>
  <c r="BF199" i="2" s="1"/>
  <c r="BI196" i="2"/>
  <c r="BH196" i="2"/>
  <c r="BG196" i="2"/>
  <c r="BE196" i="2"/>
  <c r="T196" i="2"/>
  <c r="R196" i="2"/>
  <c r="P196" i="2"/>
  <c r="BK196" i="2"/>
  <c r="J196" i="2"/>
  <c r="BF196" i="2" s="1"/>
  <c r="BI193" i="2"/>
  <c r="BH193" i="2"/>
  <c r="BG193" i="2"/>
  <c r="BE193" i="2"/>
  <c r="T193" i="2"/>
  <c r="R193" i="2"/>
  <c r="P193" i="2"/>
  <c r="BK193" i="2"/>
  <c r="J193" i="2"/>
  <c r="BF193" i="2" s="1"/>
  <c r="BI190" i="2"/>
  <c r="BH190" i="2"/>
  <c r="BG190" i="2"/>
  <c r="BE190" i="2"/>
  <c r="T190" i="2"/>
  <c r="R190" i="2"/>
  <c r="P190" i="2"/>
  <c r="BK190" i="2"/>
  <c r="J190" i="2"/>
  <c r="BF190" i="2" s="1"/>
  <c r="BI187" i="2"/>
  <c r="BH187" i="2"/>
  <c r="BG187" i="2"/>
  <c r="BE187" i="2"/>
  <c r="T187" i="2"/>
  <c r="R187" i="2"/>
  <c r="P187" i="2"/>
  <c r="BK187" i="2"/>
  <c r="J187" i="2"/>
  <c r="BF187" i="2" s="1"/>
  <c r="BI184" i="2"/>
  <c r="BH184" i="2"/>
  <c r="BG184" i="2"/>
  <c r="BE184" i="2"/>
  <c r="T184" i="2"/>
  <c r="R184" i="2"/>
  <c r="P184" i="2"/>
  <c r="BK184" i="2"/>
  <c r="J184" i="2"/>
  <c r="BF184" i="2" s="1"/>
  <c r="BI181" i="2"/>
  <c r="BH181" i="2"/>
  <c r="BG181" i="2"/>
  <c r="BE181" i="2"/>
  <c r="T181" i="2"/>
  <c r="R181" i="2"/>
  <c r="P181" i="2"/>
  <c r="BK181" i="2"/>
  <c r="J181" i="2"/>
  <c r="BF181" i="2" s="1"/>
  <c r="BI178" i="2"/>
  <c r="BH178" i="2"/>
  <c r="BG178" i="2"/>
  <c r="BE178" i="2"/>
  <c r="T178" i="2"/>
  <c r="R178" i="2"/>
  <c r="P178" i="2"/>
  <c r="BK178" i="2"/>
  <c r="J178" i="2"/>
  <c r="BF178" i="2" s="1"/>
  <c r="BI175" i="2"/>
  <c r="BH175" i="2"/>
  <c r="BG175" i="2"/>
  <c r="BE175" i="2"/>
  <c r="T175" i="2"/>
  <c r="R175" i="2"/>
  <c r="P175" i="2"/>
  <c r="BK175" i="2"/>
  <c r="J175" i="2"/>
  <c r="BF175" i="2" s="1"/>
  <c r="BI172" i="2"/>
  <c r="BH172" i="2"/>
  <c r="BG172" i="2"/>
  <c r="BE172" i="2"/>
  <c r="T172" i="2"/>
  <c r="R172" i="2"/>
  <c r="P172" i="2"/>
  <c r="BK172" i="2"/>
  <c r="J172" i="2"/>
  <c r="BF172" i="2" s="1"/>
  <c r="BI169" i="2"/>
  <c r="BH169" i="2"/>
  <c r="BG169" i="2"/>
  <c r="BE169" i="2"/>
  <c r="T169" i="2"/>
  <c r="R169" i="2"/>
  <c r="P169" i="2"/>
  <c r="BK169" i="2"/>
  <c r="J169" i="2"/>
  <c r="BF169" i="2" s="1"/>
  <c r="BI166" i="2"/>
  <c r="BH166" i="2"/>
  <c r="BG166" i="2"/>
  <c r="BE166" i="2"/>
  <c r="T166" i="2"/>
  <c r="R166" i="2"/>
  <c r="P166" i="2"/>
  <c r="BK166" i="2"/>
  <c r="J166" i="2"/>
  <c r="BF166" i="2" s="1"/>
  <c r="BI163" i="2"/>
  <c r="BH163" i="2"/>
  <c r="BG163" i="2"/>
  <c r="BE163" i="2"/>
  <c r="T163" i="2"/>
  <c r="R163" i="2"/>
  <c r="P163" i="2"/>
  <c r="BK163" i="2"/>
  <c r="J163" i="2"/>
  <c r="BF163" i="2" s="1"/>
  <c r="BI160" i="2"/>
  <c r="BH160" i="2"/>
  <c r="BG160" i="2"/>
  <c r="BE160" i="2"/>
  <c r="T160" i="2"/>
  <c r="R160" i="2"/>
  <c r="P160" i="2"/>
  <c r="BK160" i="2"/>
  <c r="J160" i="2"/>
  <c r="BF160" i="2" s="1"/>
  <c r="BI157" i="2"/>
  <c r="BH157" i="2"/>
  <c r="BG157" i="2"/>
  <c r="BE157" i="2"/>
  <c r="T157" i="2"/>
  <c r="R157" i="2"/>
  <c r="P157" i="2"/>
  <c r="BK157" i="2"/>
  <c r="J157" i="2"/>
  <c r="BF157" i="2" s="1"/>
  <c r="BI154" i="2"/>
  <c r="BH154" i="2"/>
  <c r="BG154" i="2"/>
  <c r="BE154" i="2"/>
  <c r="T154" i="2"/>
  <c r="R154" i="2"/>
  <c r="P154" i="2"/>
  <c r="BK154" i="2"/>
  <c r="J154" i="2"/>
  <c r="BF154" i="2" s="1"/>
  <c r="BI151" i="2"/>
  <c r="BH151" i="2"/>
  <c r="BG151" i="2"/>
  <c r="BE151" i="2"/>
  <c r="T151" i="2"/>
  <c r="R151" i="2"/>
  <c r="P151" i="2"/>
  <c r="BK151" i="2"/>
  <c r="J151" i="2"/>
  <c r="BF151" i="2" s="1"/>
  <c r="BI148" i="2"/>
  <c r="BH148" i="2"/>
  <c r="BG148" i="2"/>
  <c r="BE148" i="2"/>
  <c r="T148" i="2"/>
  <c r="R148" i="2"/>
  <c r="P148" i="2"/>
  <c r="BK148" i="2"/>
  <c r="J148" i="2"/>
  <c r="BF148" i="2" s="1"/>
  <c r="BI145" i="2"/>
  <c r="BH145" i="2"/>
  <c r="BG145" i="2"/>
  <c r="BE145" i="2"/>
  <c r="T145" i="2"/>
  <c r="R145" i="2"/>
  <c r="P145" i="2"/>
  <c r="BK145" i="2"/>
  <c r="J145" i="2"/>
  <c r="BF145" i="2" s="1"/>
  <c r="BI142" i="2"/>
  <c r="BH142" i="2"/>
  <c r="BG142" i="2"/>
  <c r="BE142" i="2"/>
  <c r="T142" i="2"/>
  <c r="R142" i="2"/>
  <c r="P142" i="2"/>
  <c r="BK142" i="2"/>
  <c r="J142" i="2"/>
  <c r="BF142" i="2" s="1"/>
  <c r="BI139" i="2"/>
  <c r="BH139" i="2"/>
  <c r="BG139" i="2"/>
  <c r="BE139" i="2"/>
  <c r="T139" i="2"/>
  <c r="T138" i="2" s="1"/>
  <c r="R139" i="2"/>
  <c r="R138" i="2" s="1"/>
  <c r="R137" i="2" s="1"/>
  <c r="P139" i="2"/>
  <c r="P138" i="2" s="1"/>
  <c r="BK139" i="2"/>
  <c r="BK138" i="2" s="1"/>
  <c r="J139" i="2"/>
  <c r="BF139" i="2" s="1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T134" i="2" s="1"/>
  <c r="R135" i="2"/>
  <c r="R134" i="2" s="1"/>
  <c r="P135" i="2"/>
  <c r="P134" i="2" s="1"/>
  <c r="BK135" i="2"/>
  <c r="BK134" i="2" s="1"/>
  <c r="J134" i="2" s="1"/>
  <c r="J65" i="2" s="1"/>
  <c r="J135" i="2"/>
  <c r="BF135" i="2" s="1"/>
  <c r="BI131" i="2"/>
  <c r="BH131" i="2"/>
  <c r="BG131" i="2"/>
  <c r="BE131" i="2"/>
  <c r="T131" i="2"/>
  <c r="R131" i="2"/>
  <c r="P131" i="2"/>
  <c r="BK131" i="2"/>
  <c r="J131" i="2"/>
  <c r="BF131" i="2" s="1"/>
  <c r="BI128" i="2"/>
  <c r="BH128" i="2"/>
  <c r="BG128" i="2"/>
  <c r="BE128" i="2"/>
  <c r="T128" i="2"/>
  <c r="R128" i="2"/>
  <c r="P128" i="2"/>
  <c r="BK128" i="2"/>
  <c r="J128" i="2"/>
  <c r="BF128" i="2" s="1"/>
  <c r="BI125" i="2"/>
  <c r="BH125" i="2"/>
  <c r="BG125" i="2"/>
  <c r="BE125" i="2"/>
  <c r="T125" i="2"/>
  <c r="R125" i="2"/>
  <c r="P125" i="2"/>
  <c r="BK125" i="2"/>
  <c r="J125" i="2"/>
  <c r="BF125" i="2" s="1"/>
  <c r="BI122" i="2"/>
  <c r="BH122" i="2"/>
  <c r="BG122" i="2"/>
  <c r="BE122" i="2"/>
  <c r="T122" i="2"/>
  <c r="R122" i="2"/>
  <c r="P122" i="2"/>
  <c r="BK122" i="2"/>
  <c r="J122" i="2"/>
  <c r="BF122" i="2" s="1"/>
  <c r="BI119" i="2"/>
  <c r="BH119" i="2"/>
  <c r="BG119" i="2"/>
  <c r="BE119" i="2"/>
  <c r="T119" i="2"/>
  <c r="R119" i="2"/>
  <c r="P119" i="2"/>
  <c r="BK119" i="2"/>
  <c r="J119" i="2"/>
  <c r="BF119" i="2" s="1"/>
  <c r="BI116" i="2"/>
  <c r="BH116" i="2"/>
  <c r="BG116" i="2"/>
  <c r="BE116" i="2"/>
  <c r="T116" i="2"/>
  <c r="T115" i="2" s="1"/>
  <c r="R116" i="2"/>
  <c r="R115" i="2" s="1"/>
  <c r="P116" i="2"/>
  <c r="P115" i="2" s="1"/>
  <c r="BK116" i="2"/>
  <c r="BK115" i="2" s="1"/>
  <c r="J115" i="2" s="1"/>
  <c r="J116" i="2"/>
  <c r="BF116" i="2" s="1"/>
  <c r="J64" i="2"/>
  <c r="BI112" i="2"/>
  <c r="BH112" i="2"/>
  <c r="BG112" i="2"/>
  <c r="BE112" i="2"/>
  <c r="T112" i="2"/>
  <c r="R112" i="2"/>
  <c r="P112" i="2"/>
  <c r="BK112" i="2"/>
  <c r="J112" i="2"/>
  <c r="BF112" i="2" s="1"/>
  <c r="BI109" i="2"/>
  <c r="BH109" i="2"/>
  <c r="BG109" i="2"/>
  <c r="BE109" i="2"/>
  <c r="T109" i="2"/>
  <c r="T108" i="2" s="1"/>
  <c r="R109" i="2"/>
  <c r="R108" i="2" s="1"/>
  <c r="P109" i="2"/>
  <c r="P108" i="2" s="1"/>
  <c r="BK109" i="2"/>
  <c r="BK108" i="2" s="1"/>
  <c r="J108" i="2" s="1"/>
  <c r="J63" i="2" s="1"/>
  <c r="J109" i="2"/>
  <c r="BF109" i="2" s="1"/>
  <c r="BI105" i="2"/>
  <c r="BH105" i="2"/>
  <c r="BG105" i="2"/>
  <c r="BE105" i="2"/>
  <c r="T105" i="2"/>
  <c r="R105" i="2"/>
  <c r="P105" i="2"/>
  <c r="BK105" i="2"/>
  <c r="J105" i="2"/>
  <c r="BF105" i="2" s="1"/>
  <c r="BI102" i="2"/>
  <c r="BH102" i="2"/>
  <c r="BG102" i="2"/>
  <c r="BE102" i="2"/>
  <c r="T102" i="2"/>
  <c r="R102" i="2"/>
  <c r="P102" i="2"/>
  <c r="BK102" i="2"/>
  <c r="J102" i="2"/>
  <c r="BF102" i="2" s="1"/>
  <c r="BI99" i="2"/>
  <c r="BH99" i="2"/>
  <c r="BG99" i="2"/>
  <c r="BE99" i="2"/>
  <c r="T99" i="2"/>
  <c r="R99" i="2"/>
  <c r="P99" i="2"/>
  <c r="BK99" i="2"/>
  <c r="J99" i="2"/>
  <c r="BF99" i="2" s="1"/>
  <c r="BI96" i="2"/>
  <c r="BH96" i="2"/>
  <c r="F35" i="2" s="1"/>
  <c r="BC53" i="1" s="1"/>
  <c r="BG96" i="2"/>
  <c r="BE96" i="2"/>
  <c r="T96" i="2"/>
  <c r="T95" i="2" s="1"/>
  <c r="T94" i="2" s="1"/>
  <c r="R96" i="2"/>
  <c r="R95" i="2" s="1"/>
  <c r="P96" i="2"/>
  <c r="P95" i="2" s="1"/>
  <c r="P94" i="2" s="1"/>
  <c r="BK96" i="2"/>
  <c r="BK95" i="2" s="1"/>
  <c r="J96" i="2"/>
  <c r="BF96" i="2" s="1"/>
  <c r="J89" i="2"/>
  <c r="F89" i="2"/>
  <c r="J87" i="2"/>
  <c r="F87" i="2"/>
  <c r="E85" i="2"/>
  <c r="F56" i="2"/>
  <c r="J55" i="2"/>
  <c r="F55" i="2"/>
  <c r="F53" i="2"/>
  <c r="E51" i="2"/>
  <c r="J20" i="2"/>
  <c r="E20" i="2"/>
  <c r="F90" i="2" s="1"/>
  <c r="J19" i="2"/>
  <c r="J14" i="2"/>
  <c r="J53" i="2" s="1"/>
  <c r="E7" i="2"/>
  <c r="E81" i="2" s="1"/>
  <c r="BC52" i="1"/>
  <c r="BC51" i="1" s="1"/>
  <c r="AY52" i="1"/>
  <c r="AS52" i="1"/>
  <c r="AS51" i="1" s="1"/>
  <c r="L47" i="1"/>
  <c r="AM46" i="1"/>
  <c r="L46" i="1"/>
  <c r="AM44" i="1"/>
  <c r="L44" i="1"/>
  <c r="L42" i="1"/>
  <c r="L41" i="1"/>
  <c r="AY51" i="1" l="1"/>
  <c r="W29" i="1"/>
  <c r="J33" i="2"/>
  <c r="AW53" i="1" s="1"/>
  <c r="F33" i="2"/>
  <c r="BA53" i="1" s="1"/>
  <c r="BA52" i="1" s="1"/>
  <c r="J138" i="2"/>
  <c r="J67" i="2" s="1"/>
  <c r="BK137" i="2"/>
  <c r="J137" i="2" s="1"/>
  <c r="J66" i="2" s="1"/>
  <c r="E47" i="2"/>
  <c r="J95" i="2"/>
  <c r="J62" i="2" s="1"/>
  <c r="BK94" i="2"/>
  <c r="R94" i="2"/>
  <c r="R93" i="2" s="1"/>
  <c r="J32" i="2"/>
  <c r="AV53" i="1" s="1"/>
  <c r="AT53" i="1" s="1"/>
  <c r="F32" i="2"/>
  <c r="AZ53" i="1" s="1"/>
  <c r="AZ52" i="1" s="1"/>
  <c r="F34" i="2"/>
  <c r="BB53" i="1" s="1"/>
  <c r="BB52" i="1" s="1"/>
  <c r="F36" i="2"/>
  <c r="BD53" i="1" s="1"/>
  <c r="BD52" i="1" s="1"/>
  <c r="BD51" i="1" s="1"/>
  <c r="W30" i="1" s="1"/>
  <c r="P137" i="2"/>
  <c r="P93" i="2" s="1"/>
  <c r="AU53" i="1" s="1"/>
  <c r="AU52" i="1" s="1"/>
  <c r="AU51" i="1" s="1"/>
  <c r="T137" i="2"/>
  <c r="T93" i="2" s="1"/>
  <c r="AV52" i="1" l="1"/>
  <c r="AZ51" i="1"/>
  <c r="BA51" i="1"/>
  <c r="AW52" i="1"/>
  <c r="AX52" i="1"/>
  <c r="BB51" i="1"/>
  <c r="J94" i="2"/>
  <c r="J61" i="2" s="1"/>
  <c r="BK93" i="2"/>
  <c r="J93" i="2" s="1"/>
  <c r="J29" i="2" l="1"/>
  <c r="J60" i="2"/>
  <c r="W28" i="1"/>
  <c r="AX51" i="1"/>
  <c r="W26" i="1"/>
  <c r="AV51" i="1"/>
  <c r="W27" i="1"/>
  <c r="AW51" i="1"/>
  <c r="AK27" i="1" s="1"/>
  <c r="AT52" i="1"/>
  <c r="AK26" i="1" l="1"/>
  <c r="AT51" i="1"/>
  <c r="AG53" i="1"/>
  <c r="J38" i="2"/>
  <c r="AG52" i="1" l="1"/>
  <c r="AN53" i="1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<sst xmlns="http://schemas.openxmlformats.org/spreadsheetml/2006/main" count="3950" uniqueCount="845">
  <si>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</si>
  <si>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</si>
  <si>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</si>
  <si>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</si>
  <si>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</si>
  <si>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</si>
  <si>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</si>
  <si>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{d10780f9-7ae0-4a33-ac17-d3f6b19674bc}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</si>
  <si>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</si>
  <si>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</si>
  <si>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</si>
  <si>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</si>
  <si>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</si>
  <si>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</si>
  <si>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</si>
  <si>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</si>
  <si>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11_2017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</si>
  <si>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</si>
  <si>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</si>
  <si>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Rozdělení stávajících bytů na byty menší, Štramberská 2B , O-Vítkovice</t>
  </si>
  <si>
    <t>KSO:</t>
  </si>
  <si>
    <t/>
  </si>
  <si>
    <t>CC-CZ:</t>
  </si>
  <si>
    <t>Místo:</t>
  </si>
  <si>
    <t xml:space="preserve"> </t>
  </si>
  <si>
    <t>Datum:</t>
  </si>
  <si>
    <t>15.5.2017</t>
  </si>
  <si>
    <t>Zadavatel:</t>
  </si>
  <si>
    <t>IČ:</t>
  </si>
  <si>
    <t>Statutární město Ostrava, m.o.Vítkovice</t>
  </si>
  <si>
    <t>DIČ:</t>
  </si>
  <si>
    <t>Uchazeč:</t>
  </si>
  <si>
    <t>Vyplň údaj</t>
  </si>
  <si>
    <t>Projektant:</t>
  </si>
  <si>
    <t>Projekt 2010, Ruská 43, Ostrava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</si>
  <si>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</si>
  <si>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</si>
  <si>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</si>
  <si>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</si>
  <si>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</si>
  <si>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</si>
  <si>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</si>
  <si>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</si>
  <si>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</si>
  <si>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</si>
  <si>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</si>
  <si>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</si>
  <si>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</si>
  <si>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</si>
  <si>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</si>
  <si>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</si>
  <si>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</si>
  <si>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</si>
  <si>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</si>
  <si>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</si>
  <si>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</si>
  <si>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</si>
  <si>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</si>
  <si>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</si>
  <si>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</si>
  <si>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</si>
  <si>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</si>
  <si>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</si>
  <si>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</si>
  <si>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</si>
  <si>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</si>
  <si>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</si>
  <si>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</si>
  <si>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</si>
  <si>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</si>
  <si>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</si>
  <si>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</si>
  <si>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</si>
  <si>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</si>
  <si>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</si>
  <si>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</si>
  <si>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Vnitřní instalace</t>
  </si>
  <si>
    <t>STA</t>
  </si>
  <si>
    <t>1</t>
  </si>
  <si>
    <t>{5208e989-5259-4089-ab4c-35de2713df75}</t>
  </si>
  <si>
    <t>/</t>
  </si>
  <si>
    <t>Zdravotechnika</t>
  </si>
  <si>
    <t>Soupis</t>
  </si>
  <si>
    <t>2</t>
  </si>
  <si>
    <t>{db3fae80-0603-4b83-ae35-162085105bfb}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</si>
  <si>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</si>
  <si>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</si>
  <si>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</si>
  <si>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</si>
  <si>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</si>
  <si>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</si>
  <si>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</si>
  <si>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11_2017 - Vnitřní instalace</t>
  </si>
  <si>
    <t>Soupis:</t>
  </si>
  <si>
    <t>11_2017 - Zdravotechnika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</si>
  <si>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</si>
  <si>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</si>
  <si>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</si>
  <si>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</si>
  <si>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</si>
  <si>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</si>
  <si>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</si>
  <si>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</si>
  <si>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9 - Ostatní konstrukce a práce, bourání</t>
  </si>
  <si>
    <t xml:space="preserve">    997 - Přesun sutě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</si>
  <si>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</si>
  <si>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</si>
  <si>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</si>
  <si>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</si>
  <si>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</si>
  <si>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727 - Zdravotechnika - požární ochrana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</si>
  <si>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</si>
  <si>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</si>
  <si>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</si>
  <si>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</si>
  <si>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</si>
  <si>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</si>
  <si>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</si>
  <si>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</si>
  <si>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</si>
  <si>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</si>
  <si>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</si>
  <si>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</si>
  <si>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</si>
  <si>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</si>
  <si>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</si>
  <si>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</si>
  <si>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</si>
  <si>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</si>
  <si>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</si>
  <si>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139711101</t>
  </si>
  <si>
    <t>Vykopávka v uzavřených prostorách s naložením výkopku na dopravní prostředek v hornině tř. 1 až 4</t>
  </si>
  <si>
    <t>m3</t>
  </si>
  <si>
    <t>CS ÚRS 2017 01</t>
  </si>
  <si>
    <t>4</t>
  </si>
  <si>
    <t>-186532352</t>
  </si>
  <si>
    <t>P</t>
  </si>
  <si>
    <t>Poznámka k položce:
výkr.č.D.1.4.1-01</t>
  </si>
  <si>
    <t>VV</t>
  </si>
  <si>
    <t>(2+18+8)*0,6*0,75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</si>
  <si>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</si>
  <si>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</si>
  <si>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-1700082623</t>
  </si>
  <si>
    <t>3</t>
  </si>
  <si>
    <t>171201101</t>
  </si>
  <si>
    <t>Uložení sypaniny do násypů s rozprostřením sypaniny ve vrstvách a s hrubým urovnáním nezhutněných z jakýchkoliv hornin</t>
  </si>
  <si>
    <t>469831075</t>
  </si>
  <si>
    <t>174101102</t>
  </si>
  <si>
    <t>Zásyp sypaninou z jakékoliv horniny s uložením výkopku ve vrstvách se zhutněním v uzavřených prostorách s urovnáním povrchu zásypu</t>
  </si>
  <si>
    <t>-702934953</t>
  </si>
  <si>
    <t>Vodorovné konstrukce</t>
  </si>
  <si>
    <t>5</t>
  </si>
  <si>
    <t>411388621</t>
  </si>
  <si>
    <t>Zabetonování otvorů ve stropech nebo v klenbách včetně lešení, bednění, odbednění a výztuže (materiál v ceně) ze suchých směsí, tl. do 150 mm ve stropech železobetonových, tvárnicových a prefabrikovaných plochy do 0,25 m2</t>
  </si>
  <si>
    <t>kus</t>
  </si>
  <si>
    <t>-689546128</t>
  </si>
  <si>
    <t>Poznámka k položce:
výkr.č.D.1.4.1-02,03,04,05</t>
  </si>
  <si>
    <t>4+5+5+6+5</t>
  </si>
  <si>
    <t>6</t>
  </si>
  <si>
    <t>451573111</t>
  </si>
  <si>
    <t>Lože pod potrubí, stoky a drobné objekty v otevřeném výkopu z písku a štěrkopísku do 63 mm</t>
  </si>
  <si>
    <t>1793744181</t>
  </si>
  <si>
    <t>(2+18+8)*0,6*0,15</t>
  </si>
  <si>
    <t>9</t>
  </si>
  <si>
    <t>Ostatní konstrukce a práce, bourání</t>
  </si>
  <si>
    <t>7</t>
  </si>
  <si>
    <t>965042241</t>
  </si>
  <si>
    <t>Bourání mazanin betonových nebo z litého asfaltu tl. přes 100 mm, plochy přes 4 m2</t>
  </si>
  <si>
    <t>-1143239106</t>
  </si>
  <si>
    <t>8</t>
  </si>
  <si>
    <t>969021121</t>
  </si>
  <si>
    <t>Vybourání kanalizačního potrubí DN do 200 mm</t>
  </si>
  <si>
    <t>m</t>
  </si>
  <si>
    <t>-254873774</t>
  </si>
  <si>
    <t>2+18+8</t>
  </si>
  <si>
    <t>972054341</t>
  </si>
  <si>
    <t>Vybourání otvorů ve stropech nebo klenbách železobetonových bez odstranění podlahy a násypu, plochy do 0,25 m2, tl. do 150 mm</t>
  </si>
  <si>
    <t>-2014221650</t>
  </si>
  <si>
    <t>10</t>
  </si>
  <si>
    <t>974031142</t>
  </si>
  <si>
    <t>Vysekání rýh ve zdivu cihelném na maltu vápennou nebo vápenocementovou do hl. 70 mm a šířky do 70 mm</t>
  </si>
  <si>
    <t>827801758</t>
  </si>
  <si>
    <t>Poznámka k položce:
výkr.č.D.1.4.1-02,03,04,05,06,07,08,09,10</t>
  </si>
  <si>
    <t>32+30+32</t>
  </si>
  <si>
    <t>11</t>
  </si>
  <si>
    <t>974031164</t>
  </si>
  <si>
    <t>Vysekání rýh ve zdivu cihelném na maltu vápennou nebo vápenocementovou do hl. 150 mm a šířky do 150 mm</t>
  </si>
  <si>
    <t>-1294805474</t>
  </si>
  <si>
    <t>Poznámka k položce:
výkr.č.D.1.4.1-01,02,03,04,05</t>
  </si>
  <si>
    <t>19+44+12</t>
  </si>
  <si>
    <t>12</t>
  </si>
  <si>
    <t>977312114</t>
  </si>
  <si>
    <t>Řezání stávajících betonových mazanin s vyztužením hloubky přes 150 do 200 mm</t>
  </si>
  <si>
    <t>-1019232631</t>
  </si>
  <si>
    <t>(2+18+8)*2</t>
  </si>
  <si>
    <t>997</t>
  </si>
  <si>
    <t>Přesun sutě</t>
  </si>
  <si>
    <t>13</t>
  </si>
  <si>
    <t>997013153</t>
  </si>
  <si>
    <t>Vnitrostaveništní doprava suti a vybouraných hmot vodorovně do 50 m svisle s omezením mechanizace pro budovy a haly výšky přes 9 do 12 m</t>
  </si>
  <si>
    <t>t</t>
  </si>
  <si>
    <t>-539860785</t>
  </si>
  <si>
    <t>14</t>
  </si>
  <si>
    <t>997013511</t>
  </si>
  <si>
    <t>Odvoz suti a vybouraných hmot z meziskládky na skládku s naložením a se složením, na vzdálenost do 1 km</t>
  </si>
  <si>
    <t>2053028124</t>
  </si>
  <si>
    <t>PSV</t>
  </si>
  <si>
    <t>Práce a dodávky PSV</t>
  </si>
  <si>
    <t>721</t>
  </si>
  <si>
    <t>Zdravotechnika - vnitřní kanalizace</t>
  </si>
  <si>
    <t>721140802</t>
  </si>
  <si>
    <t>Demontáž potrubí z litinových trub odpadních nebo dešťových do DN 100</t>
  </si>
  <si>
    <t>16</t>
  </si>
  <si>
    <t>1167560118</t>
  </si>
  <si>
    <t>20+15</t>
  </si>
  <si>
    <t>721171808</t>
  </si>
  <si>
    <t>Demontáž potrubí z novodurových trub odpadních nebo připojovacích přes 75 do D 114</t>
  </si>
  <si>
    <t>-1013127334</t>
  </si>
  <si>
    <t>25+20+25+30</t>
  </si>
  <si>
    <t>17</t>
  </si>
  <si>
    <t>721171917</t>
  </si>
  <si>
    <t>Opravy odpadního potrubí plastového propojení dosavadního potrubí DN 160</t>
  </si>
  <si>
    <t>760591590</t>
  </si>
  <si>
    <t>18</t>
  </si>
  <si>
    <t>721173401</t>
  </si>
  <si>
    <t>Potrubí z plastových trub PVC SN4 svodné (ležaté) DN 110</t>
  </si>
  <si>
    <t>-53762082</t>
  </si>
  <si>
    <t>19</t>
  </si>
  <si>
    <t>721173402</t>
  </si>
  <si>
    <t>Potrubí z plastových trub PVC SN4 svodné (ležaté) DN 125</t>
  </si>
  <si>
    <t>734620689</t>
  </si>
  <si>
    <t>10+8</t>
  </si>
  <si>
    <t>20</t>
  </si>
  <si>
    <t>721173403</t>
  </si>
  <si>
    <t>Potrubí z plastových trub PVC SN4 svodné (ležaté) DN 160</t>
  </si>
  <si>
    <t>262205137</t>
  </si>
  <si>
    <t>4+4</t>
  </si>
  <si>
    <t>721174024</t>
  </si>
  <si>
    <t>Potrubí z plastových trub polypropylenové odpadní (svislé) DN 70</t>
  </si>
  <si>
    <t>-1871733277</t>
  </si>
  <si>
    <t>4+4+4+4+3</t>
  </si>
  <si>
    <t>22</t>
  </si>
  <si>
    <t>721174025</t>
  </si>
  <si>
    <t>Potrubí z plastových trub polypropylenové odpadní (svislé) DN 100</t>
  </si>
  <si>
    <t>500815123</t>
  </si>
  <si>
    <t>8+8+8+8+8+4</t>
  </si>
  <si>
    <t>23</t>
  </si>
  <si>
    <t>721174043</t>
  </si>
  <si>
    <t>Potrubí z plastových trub polypropylenové připojovací DN 50</t>
  </si>
  <si>
    <t>1309719802</t>
  </si>
  <si>
    <t>8+8+8+8</t>
  </si>
  <si>
    <t>24</t>
  </si>
  <si>
    <t>721174045</t>
  </si>
  <si>
    <t>Potrubí z plastových trub polypropylenové připojovací DN 100</t>
  </si>
  <si>
    <t>891231529</t>
  </si>
  <si>
    <t>3+3+3+3</t>
  </si>
  <si>
    <t>25</t>
  </si>
  <si>
    <t>721194105</t>
  </si>
  <si>
    <t>Vyměření přípojek na potrubí vyvedení a upevnění odpadních výpustek DN 50</t>
  </si>
  <si>
    <t>273160978</t>
  </si>
  <si>
    <t>6+6+6+6</t>
  </si>
  <si>
    <t>26</t>
  </si>
  <si>
    <t>721194109</t>
  </si>
  <si>
    <t>Vyměření přípojek na potrubí vyvedení a upevnění odpadních výpustek DN 100</t>
  </si>
  <si>
    <t>1131399839</t>
  </si>
  <si>
    <t>2+2+2+2</t>
  </si>
  <si>
    <t>27</t>
  </si>
  <si>
    <t>721226511</t>
  </si>
  <si>
    <t xml:space="preserve">Zápachové uzávěrky podomítkové (Pe) s krycí deskou pro pračku a myčku DN 40 </t>
  </si>
  <si>
    <t>1304960498</t>
  </si>
  <si>
    <t>28</t>
  </si>
  <si>
    <t>721273153</t>
  </si>
  <si>
    <t xml:space="preserve">Ventilační hlavice z polypropylenu (PP) DN 110 </t>
  </si>
  <si>
    <t>-149041590</t>
  </si>
  <si>
    <t>Poznámka k položce:
výkr.č.D.1.4.1-05</t>
  </si>
  <si>
    <t>1+1</t>
  </si>
  <si>
    <t>29</t>
  </si>
  <si>
    <t>721274122</t>
  </si>
  <si>
    <t>Ventily přivzdušňovací odpadních potrubí vnitřní DN 75</t>
  </si>
  <si>
    <t>2081131603</t>
  </si>
  <si>
    <t>30</t>
  </si>
  <si>
    <t>M</t>
  </si>
  <si>
    <t>562456050</t>
  </si>
  <si>
    <t>mřížka větrací plast 200x200 bílá se žaluzií</t>
  </si>
  <si>
    <t>32</t>
  </si>
  <si>
    <t>1755229426</t>
  </si>
  <si>
    <t>31</t>
  </si>
  <si>
    <t>562306040</t>
  </si>
  <si>
    <t>šachtový poklop z PU + rám HDPE, 12,5t, 700 x 700 x 65 mm</t>
  </si>
  <si>
    <t>1884523442</t>
  </si>
  <si>
    <t>562306140</t>
  </si>
  <si>
    <t>těsnění poklopu neoprénové pro rozměr 700x700</t>
  </si>
  <si>
    <t>716851026</t>
  </si>
  <si>
    <t>33</t>
  </si>
  <si>
    <t>721290112</t>
  </si>
  <si>
    <t>Zkouška těsnosti kanalizace v objektech vodou DN 150 nebo DN 200</t>
  </si>
  <si>
    <t>-1840540254</t>
  </si>
  <si>
    <t>2+18+8+19+44+32+12</t>
  </si>
  <si>
    <t>34</t>
  </si>
  <si>
    <t>721290822</t>
  </si>
  <si>
    <t>Vnitrostaveništní přemístění vybouraných (demontovaných) hmot vnitřní kanalizace vodorovně do 100 m v objektech výšky přes 6 do 12 m</t>
  </si>
  <si>
    <t>-1991414604</t>
  </si>
  <si>
    <t>0,522+0,198</t>
  </si>
  <si>
    <t>35</t>
  </si>
  <si>
    <t>998721102</t>
  </si>
  <si>
    <t>Přesun hmot pro vnitřní kanalizace stanovený z hmotnosti přesunovaného materiálu vodorovná dopravní vzdálenost do 50 m v objektech výšky přes 6 do 12 m</t>
  </si>
  <si>
    <t>-1966190365</t>
  </si>
  <si>
    <t>722</t>
  </si>
  <si>
    <t>Zdravotechnika - vnitřní vodovod</t>
  </si>
  <si>
    <t>36</t>
  </si>
  <si>
    <t>722170804</t>
  </si>
  <si>
    <t>Demontáž rozvodů vody z plastů přes 25 do D 50 mm</t>
  </si>
  <si>
    <t>-251310938</t>
  </si>
  <si>
    <t>Poznámka k položce:
výkr.č.D.1.4.1-06,07,08,09,10</t>
  </si>
  <si>
    <t>16+60+60+40+2</t>
  </si>
  <si>
    <t>37</t>
  </si>
  <si>
    <t>722181812</t>
  </si>
  <si>
    <t>Demontáž plstěných pásů z trub do D 50</t>
  </si>
  <si>
    <t>-1882096447</t>
  </si>
  <si>
    <t>38</t>
  </si>
  <si>
    <t>722170945</t>
  </si>
  <si>
    <t>Oprava vodovodního potrubí z plastových trub spojky pro trubky nátrubkové G 5/4</t>
  </si>
  <si>
    <t>-105758609</t>
  </si>
  <si>
    <t>Poznámka k položce:
výkr.č.D.1.4.1-06</t>
  </si>
  <si>
    <t>39</t>
  </si>
  <si>
    <t>722130234</t>
  </si>
  <si>
    <t>Potrubí z ocelových trubek pozinkovaných závitových svařovaných běžných DN 32</t>
  </si>
  <si>
    <t>331396706</t>
  </si>
  <si>
    <t>Poznámka k položce:
výkr.č.D.1.4.1-06,07,08,09</t>
  </si>
  <si>
    <t>40</t>
  </si>
  <si>
    <t>722130235</t>
  </si>
  <si>
    <t>Potrubí z ocelových trubek pozinkovaných závitových svařovaných běžných DN 40</t>
  </si>
  <si>
    <t>-509988891</t>
  </si>
  <si>
    <t>41</t>
  </si>
  <si>
    <t>722181114</t>
  </si>
  <si>
    <t>Ochrana potrubí plstěnými pásy DN 32 a DN 40</t>
  </si>
  <si>
    <t>-660053023</t>
  </si>
  <si>
    <t>8+8</t>
  </si>
  <si>
    <t>42</t>
  </si>
  <si>
    <t>722176112</t>
  </si>
  <si>
    <t>Montáž potrubí z plastových trub svařovaných polyfuzně D přes 16 do 20 mm</t>
  </si>
  <si>
    <t>455799075</t>
  </si>
  <si>
    <t>Poznámka k položce:
výkr.č.D.1.4.1-07,08,09,10</t>
  </si>
  <si>
    <t>4+6+8+8+6+8+6+8+6</t>
  </si>
  <si>
    <t>43</t>
  </si>
  <si>
    <t>286151330</t>
  </si>
  <si>
    <t>trubka tlaková PPR řada PN 16 20 x 2,8 x 4000 mm</t>
  </si>
  <si>
    <t>965335666</t>
  </si>
  <si>
    <t>44</t>
  </si>
  <si>
    <t>722176113</t>
  </si>
  <si>
    <t>Montáž potrubí z plastových trub svařovaných polyfuzně D přes 20 do 25 mm</t>
  </si>
  <si>
    <t>309298747</t>
  </si>
  <si>
    <t>6+6+4+8+4+8+4+8+4+8</t>
  </si>
  <si>
    <t>45</t>
  </si>
  <si>
    <t>286151350</t>
  </si>
  <si>
    <t>trubka tlaková PPR řada PN 16 25 x 3,5 x 4000 mm</t>
  </si>
  <si>
    <t>1428628121</t>
  </si>
  <si>
    <t>46</t>
  </si>
  <si>
    <t>722176115</t>
  </si>
  <si>
    <t>Montáž potrubí z plastových trub svařovaných polyfuzně D přes 32 do 40 mm</t>
  </si>
  <si>
    <t>794464019</t>
  </si>
  <si>
    <t>7+7+5+5+8+6+2</t>
  </si>
  <si>
    <t>47</t>
  </si>
  <si>
    <t>286151380</t>
  </si>
  <si>
    <t>trubka tlaková PPR řada PN 16 32 x 4,4 x 4000 mm</t>
  </si>
  <si>
    <t>-1999713327</t>
  </si>
  <si>
    <t>48</t>
  </si>
  <si>
    <t>286151400</t>
  </si>
  <si>
    <t>trubka tlaková PPR řada PN 16 40 x 5,5 x 4000 mm</t>
  </si>
  <si>
    <t>1434303943</t>
  </si>
  <si>
    <t>49</t>
  </si>
  <si>
    <t>283771420</t>
  </si>
  <si>
    <t>izolace tepelná potrubí z pěnového polyetylenu 20 x 13 mm</t>
  </si>
  <si>
    <t>82888380</t>
  </si>
  <si>
    <t>50</t>
  </si>
  <si>
    <t>283771120</t>
  </si>
  <si>
    <t>izolace tepelná potrubí z pěnového polyetylenu 28 x 13 mm</t>
  </si>
  <si>
    <t>-778607198</t>
  </si>
  <si>
    <t>51</t>
  </si>
  <si>
    <t>283770520</t>
  </si>
  <si>
    <t>izolace tepelná potrubí z pěnového polyetylenu 32 x 13 mm</t>
  </si>
  <si>
    <t>1200599319</t>
  </si>
  <si>
    <t>52</t>
  </si>
  <si>
    <t>283770580</t>
  </si>
  <si>
    <t>izolace tepelná potrubí z pěnového polyetylenu 40 x 13 mm</t>
  </si>
  <si>
    <t>202703196</t>
  </si>
  <si>
    <t>53</t>
  </si>
  <si>
    <t>722182013</t>
  </si>
  <si>
    <t>Podpůrný žlab pro potrubí průměru D 32</t>
  </si>
  <si>
    <t>-1162552807</t>
  </si>
  <si>
    <t>7+7</t>
  </si>
  <si>
    <t>54</t>
  </si>
  <si>
    <t>722182014</t>
  </si>
  <si>
    <t>Podpůrný žlab pro potrubí průměru D 40</t>
  </si>
  <si>
    <t>-1736545350</t>
  </si>
  <si>
    <t>55</t>
  </si>
  <si>
    <t>551186140</t>
  </si>
  <si>
    <t>oddělovač potrubní, BA295, mosaz, připojení    1 1/2", světlost DN 40</t>
  </si>
  <si>
    <t>-623571953</t>
  </si>
  <si>
    <t>56</t>
  </si>
  <si>
    <t>722220111</t>
  </si>
  <si>
    <t>Armatury s jedním závitem nástěnky pro výtokový ventil G 1/2</t>
  </si>
  <si>
    <t>-1772089504</t>
  </si>
  <si>
    <t>10+10+10+10</t>
  </si>
  <si>
    <t>57</t>
  </si>
  <si>
    <t>722220121</t>
  </si>
  <si>
    <t>Armatury s jedním závitem nástěnky pro baterii G 1/2</t>
  </si>
  <si>
    <t>pár</t>
  </si>
  <si>
    <t>774278921</t>
  </si>
  <si>
    <t>58</t>
  </si>
  <si>
    <t>722239101</t>
  </si>
  <si>
    <t>Armatury se dvěma závity montáž vodovodních armatur se dvěma závity ostatních typů G 1/2</t>
  </si>
  <si>
    <t>1704363388</t>
  </si>
  <si>
    <t>8+24+8+24+2</t>
  </si>
  <si>
    <t>59</t>
  </si>
  <si>
    <t>551119960</t>
  </si>
  <si>
    <t>ventil pračkový kulový s filtrem 1/2" x 3/4"</t>
  </si>
  <si>
    <t>-1259944159</t>
  </si>
  <si>
    <t>60</t>
  </si>
  <si>
    <t>551119980</t>
  </si>
  <si>
    <t>ventil rohový kulový s filtrem 1/2" x 1/2"</t>
  </si>
  <si>
    <t>1284990221</t>
  </si>
  <si>
    <t>2+2+2+2+4+4+4+4</t>
  </si>
  <si>
    <t>61</t>
  </si>
  <si>
    <t>388212250</t>
  </si>
  <si>
    <t>vodoměr bytový na studenou  vodu Qn 1,5 110 mm  R 1/2"</t>
  </si>
  <si>
    <t>1966374158</t>
  </si>
  <si>
    <t>62</t>
  </si>
  <si>
    <t>551112260</t>
  </si>
  <si>
    <t>ventil přímý průchozí mosazný 1/2"</t>
  </si>
  <si>
    <t>1591761361</t>
  </si>
  <si>
    <t>8+8+8</t>
  </si>
  <si>
    <t>63</t>
  </si>
  <si>
    <t>551104020</t>
  </si>
  <si>
    <t>ventil výtokový odvodňovací 1/4"</t>
  </si>
  <si>
    <t>1501909612</t>
  </si>
  <si>
    <t>64</t>
  </si>
  <si>
    <t>722239103</t>
  </si>
  <si>
    <t>Armatury se dvěma závity montáž vodovodních armatur se dvěma závity ostatních typů G 1</t>
  </si>
  <si>
    <t>1863744468</t>
  </si>
  <si>
    <t>65</t>
  </si>
  <si>
    <t>551112300</t>
  </si>
  <si>
    <t>ventil přímý průchozí mosazný 1"</t>
  </si>
  <si>
    <t>-544768975</t>
  </si>
  <si>
    <t>66</t>
  </si>
  <si>
    <t>722239104</t>
  </si>
  <si>
    <t>Armatury se dvěma závity montáž vodovodních armatur se dvěma závity ostatních typů G 5/4</t>
  </si>
  <si>
    <t>-746161454</t>
  </si>
  <si>
    <t>67</t>
  </si>
  <si>
    <t>551112320</t>
  </si>
  <si>
    <t>ventil přímý průchozí mosazný 5/4"</t>
  </si>
  <si>
    <t>-692649501</t>
  </si>
  <si>
    <t>68</t>
  </si>
  <si>
    <t>722250133</t>
  </si>
  <si>
    <t>Požární příslušenství a armatury hydrantový systém s tvarově stálou hadicí celoplechový D 25 x 30 m</t>
  </si>
  <si>
    <t>soubor</t>
  </si>
  <si>
    <t>-1296106747</t>
  </si>
  <si>
    <t>Poznámka k položce:
výkr.č.D.1.4.1-07,09</t>
  </si>
  <si>
    <t>69</t>
  </si>
  <si>
    <t>722290215</t>
  </si>
  <si>
    <t>Zkoušky, proplach a desinfekce vodovodního potrubí zkoušky těsnosti vodovodního potrubí hrdlového nebo přírubového do DN 100</t>
  </si>
  <si>
    <t>746916851</t>
  </si>
  <si>
    <t>8+8+60+60+40+2</t>
  </si>
  <si>
    <t>70</t>
  </si>
  <si>
    <t>722290234</t>
  </si>
  <si>
    <t>Zkoušky, proplach a desinfekce vodovodního potrubí proplach a desinfekce vodovodního potrubí do DN 80</t>
  </si>
  <si>
    <t>-1766728739</t>
  </si>
  <si>
    <t>71</t>
  </si>
  <si>
    <t>722290822</t>
  </si>
  <si>
    <t>Vnitrostaveništní přemístění vybouraných (demontovaných) hmot vnitřní vodovod vodorovně do 100 m v objektech výšky přes 6 do 12 m</t>
  </si>
  <si>
    <t>-1144387751</t>
  </si>
  <si>
    <t>72</t>
  </si>
  <si>
    <t>998722102</t>
  </si>
  <si>
    <t>Přesun hmot pro vnitřní vodovod stanovený z hmotnosti přesunovaného materiálu vodorovná dopravní vzdálenost do 50 m v objektech výšky přes 6 do 12 m</t>
  </si>
  <si>
    <t>666110985</t>
  </si>
  <si>
    <t>725</t>
  </si>
  <si>
    <t>Zdravotechnika - zařizovací předměty</t>
  </si>
  <si>
    <t>73</t>
  </si>
  <si>
    <t>725590812</t>
  </si>
  <si>
    <t>Vnitrostaveništní přemístění vybouraných (demontovaných) hmot zařizovacích předmětů vodorovně do 100 m v objektech výšky přes 6 do 12 m</t>
  </si>
  <si>
    <t>-1094690403</t>
  </si>
  <si>
    <t>74</t>
  </si>
  <si>
    <t>725110811</t>
  </si>
  <si>
    <t>Demontáž klozetů splachovacích s nádrží nebo tlakovým splachovačem</t>
  </si>
  <si>
    <t>1424665763</t>
  </si>
  <si>
    <t>1+1+1+1</t>
  </si>
  <si>
    <t>75</t>
  </si>
  <si>
    <t>725820801</t>
  </si>
  <si>
    <t>Demontáž baterií nástěnných do G 3/4</t>
  </si>
  <si>
    <t>-1174902400</t>
  </si>
  <si>
    <t>76</t>
  </si>
  <si>
    <t>725820802</t>
  </si>
  <si>
    <t>Demontáž baterií stojánkových do 1 otvoru</t>
  </si>
  <si>
    <t>-1743312103</t>
  </si>
  <si>
    <t>77</t>
  </si>
  <si>
    <t>725860811</t>
  </si>
  <si>
    <t>Demontáž zápachových uzávěrek pro zařizovací předměty jednoduchých</t>
  </si>
  <si>
    <t>2100827452</t>
  </si>
  <si>
    <t>78</t>
  </si>
  <si>
    <t>725220841</t>
  </si>
  <si>
    <t>Demontáž van ocelových rohových</t>
  </si>
  <si>
    <t>683027102</t>
  </si>
  <si>
    <t>79</t>
  </si>
  <si>
    <t>725210821</t>
  </si>
  <si>
    <t>Demontáž umyvadel bez výtokových armatur umyvadel</t>
  </si>
  <si>
    <t>-1268256958</t>
  </si>
  <si>
    <t>80</t>
  </si>
  <si>
    <t>725310823</t>
  </si>
  <si>
    <t>Demontáž dřezů jednodílných bez výtokových armatur vestavěných v kuchyňských sestavách</t>
  </si>
  <si>
    <t>826077968</t>
  </si>
  <si>
    <t>81</t>
  </si>
  <si>
    <t>725119125</t>
  </si>
  <si>
    <t>Zařízení záchodů montáž klozetových mís závěsných na nosné stěny</t>
  </si>
  <si>
    <t>1900437371</t>
  </si>
  <si>
    <t>82</t>
  </si>
  <si>
    <t>642360910</t>
  </si>
  <si>
    <t>mísa klozetová keramická závěsná s hlubokým splachováním bílá</t>
  </si>
  <si>
    <t>1383199361</t>
  </si>
  <si>
    <t>83</t>
  </si>
  <si>
    <t>551673810</t>
  </si>
  <si>
    <t>sedátko klozetové s poklopem duroplastové bílé</t>
  </si>
  <si>
    <t>-365791466</t>
  </si>
  <si>
    <t>84</t>
  </si>
  <si>
    <t>725219102</t>
  </si>
  <si>
    <t>Umyvadla montáž umyvadel ostatních typů na šrouby do zdiva</t>
  </si>
  <si>
    <t>1744966572</t>
  </si>
  <si>
    <t>85</t>
  </si>
  <si>
    <t>642110310</t>
  </si>
  <si>
    <t>umyvadlo keramické závěsné bílé 550x420x190 mm</t>
  </si>
  <si>
    <t>-660575676</t>
  </si>
  <si>
    <t>86</t>
  </si>
  <si>
    <t>642913910</t>
  </si>
  <si>
    <t>kryt sifonu keramický bílý k umyvadlu š 50 cm</t>
  </si>
  <si>
    <t>3683165</t>
  </si>
  <si>
    <t>87</t>
  </si>
  <si>
    <t>725869101</t>
  </si>
  <si>
    <t>Zápachové uzávěrky zařizovacích předmětů montáž zápachových uzávěrek umyvadlových do DN 40</t>
  </si>
  <si>
    <t>1472885366</t>
  </si>
  <si>
    <t>88</t>
  </si>
  <si>
    <t>551613220</t>
  </si>
  <si>
    <t>uzávěrka zápachová umyvadlová s krycí růžicí odtoku DN 40</t>
  </si>
  <si>
    <t>-1234994705</t>
  </si>
  <si>
    <t>89</t>
  </si>
  <si>
    <t>725829131</t>
  </si>
  <si>
    <t>Baterie umyvadlové montáž ostatních typů stojánkových G 1/2</t>
  </si>
  <si>
    <t>-199434516</t>
  </si>
  <si>
    <t>90</t>
  </si>
  <si>
    <t>551440470</t>
  </si>
  <si>
    <t>baterie umyvadlová stojánková páková s ovládáním výpusti</t>
  </si>
  <si>
    <t>-1465275474</t>
  </si>
  <si>
    <t>91</t>
  </si>
  <si>
    <t>725245192</t>
  </si>
  <si>
    <t>Sprchové vaničky, boxy, kouty a zástěny zástěny sprchové do výšky 2000 mm dveře zásuvné čtyřdílné se dvěma posuvnými díly 900 mm s čelním vstupem, šířky čtvrtkruhové, šířky</t>
  </si>
  <si>
    <t>-489631249</t>
  </si>
  <si>
    <t>92</t>
  </si>
  <si>
    <t>725249101</t>
  </si>
  <si>
    <t>Sprchové vaničky, boxy, kouty a zástěny montáž sprchových vaniček</t>
  </si>
  <si>
    <t>-49759021</t>
  </si>
  <si>
    <t>93</t>
  </si>
  <si>
    <t>554230320</t>
  </si>
  <si>
    <t>vanička sprchová rohová akrylátová 90x90x16 cm bílá</t>
  </si>
  <si>
    <t>-793214570</t>
  </si>
  <si>
    <t>94</t>
  </si>
  <si>
    <t>551616100</t>
  </si>
  <si>
    <t>uzávěrka zápachová sprchová samočisticí s kulovým kloubem s ventilem DN40 6/4" se zátkou</t>
  </si>
  <si>
    <t>-693886110</t>
  </si>
  <si>
    <t>95</t>
  </si>
  <si>
    <t>725849411</t>
  </si>
  <si>
    <t>Baterie sprchové montáž nástěnných baterií s nastavitelnou výškou sprchy</t>
  </si>
  <si>
    <t>-1303219522</t>
  </si>
  <si>
    <t>96</t>
  </si>
  <si>
    <t>551455910</t>
  </si>
  <si>
    <t>baterie sprchová páková 150mm chrom</t>
  </si>
  <si>
    <t>27104408</t>
  </si>
  <si>
    <t>97</t>
  </si>
  <si>
    <t>551928560</t>
  </si>
  <si>
    <t>hadice sprchová kovová/metal 150 cm</t>
  </si>
  <si>
    <t>-1522802640</t>
  </si>
  <si>
    <t>98</t>
  </si>
  <si>
    <t>551928540</t>
  </si>
  <si>
    <t>růžice sprchová třípolohová D 85 mm L 240 mm</t>
  </si>
  <si>
    <t>798510318</t>
  </si>
  <si>
    <t>99</t>
  </si>
  <si>
    <t>725319111</t>
  </si>
  <si>
    <t>Dřezy bez výtokových armatur montáž dřezů ostatních typů</t>
  </si>
  <si>
    <t>1491567061</t>
  </si>
  <si>
    <t>100</t>
  </si>
  <si>
    <t>552313600</t>
  </si>
  <si>
    <t>dřez nerez vestavný s odkapní deskou 900x600 levý</t>
  </si>
  <si>
    <t>1559063445</t>
  </si>
  <si>
    <t>101</t>
  </si>
  <si>
    <t>725829111</t>
  </si>
  <si>
    <t>Baterie dřezové montáž ostatních typů stojánkových G 1/2</t>
  </si>
  <si>
    <t>650650091</t>
  </si>
  <si>
    <t>102</t>
  </si>
  <si>
    <t>551431810</t>
  </si>
  <si>
    <t>baterie dřezová páková stojánková do jednoho otvoru</t>
  </si>
  <si>
    <t>1697491199</t>
  </si>
  <si>
    <t>103</t>
  </si>
  <si>
    <t>725869204</t>
  </si>
  <si>
    <t>Zápachové uzávěrky zařizovacích předmětů montáž zápachových uzávěrek dřezových jednodílných DN 50</t>
  </si>
  <si>
    <t>-766777002</t>
  </si>
  <si>
    <t>104</t>
  </si>
  <si>
    <t>551611070</t>
  </si>
  <si>
    <t>uzávěrka zápachová dřezová s přípojkou pro myčku,pračku DN 50</t>
  </si>
  <si>
    <t>-2022654129</t>
  </si>
  <si>
    <t>105</t>
  </si>
  <si>
    <t>725539203</t>
  </si>
  <si>
    <t>Elektrické ohřívače zásobníkové montáž tlakových ohřívačů závěsných (svislých nebo vodorovných) přes 50 do 80 l</t>
  </si>
  <si>
    <t>-1870253379</t>
  </si>
  <si>
    <t>106</t>
  </si>
  <si>
    <t>541322710</t>
  </si>
  <si>
    <t>ohřívač vody elektrický stojatý 80l D520x845 mm</t>
  </si>
  <si>
    <t>-558183305</t>
  </si>
  <si>
    <t>107</t>
  </si>
  <si>
    <t>725535221</t>
  </si>
  <si>
    <t>Elektrické ohřívače zásobníkové pojistné armatury bezpečnostní souprava bez redukčního ventilu s výlevkou</t>
  </si>
  <si>
    <t>801509530</t>
  </si>
  <si>
    <t>108</t>
  </si>
  <si>
    <t>998725102</t>
  </si>
  <si>
    <t>Přesun hmot pro zařizovací předměty stanovený z hmotnosti přesunovaného materiálu vodorovná dopravní vzdálenost do 50 m v objektech výšky přes 6 do 12 m</t>
  </si>
  <si>
    <t>-812859857</t>
  </si>
  <si>
    <t>726</t>
  </si>
  <si>
    <t>Zdravotechnika - předstěnové instalace</t>
  </si>
  <si>
    <t>109</t>
  </si>
  <si>
    <t>726111031</t>
  </si>
  <si>
    <t>Montáž předstěnové instalační systémy pro zazdění do masivních zděných konstrukcí pro závěsné klozety ovládání zepředu, stavební výška 1080 mm</t>
  </si>
  <si>
    <t>894997137</t>
  </si>
  <si>
    <t>110</t>
  </si>
  <si>
    <t>552817060</t>
  </si>
  <si>
    <t>montážní prvek pro závěsné WC ovládání zepředu, výška 112 cm</t>
  </si>
  <si>
    <t>-739168617</t>
  </si>
  <si>
    <t>111</t>
  </si>
  <si>
    <t>552817940</t>
  </si>
  <si>
    <t>tlačítko pro ovládání WC zepředu, plast, dvě množství vody, 24,6 x 16,4 cm</t>
  </si>
  <si>
    <t>-155316375</t>
  </si>
  <si>
    <t>112</t>
  </si>
  <si>
    <t>998726112</t>
  </si>
  <si>
    <t>Přesun hmot pro instalační prefabrikáty stanovený z hmotnosti přesunovaného materiálu vodorovná dopravní vzdálenost do 50 m v objektech výšky přes 6 m do 12 m</t>
  </si>
  <si>
    <t>1465578576</t>
  </si>
  <si>
    <t>727</t>
  </si>
  <si>
    <t>Zdravotechnika - požární ochrana</t>
  </si>
  <si>
    <t>113</t>
  </si>
  <si>
    <t>727111142</t>
  </si>
  <si>
    <t>Protipožární trubní ucpávky předizolované kovové potrubí prostup stěnou tloušťky 150 mm požární odolnost EI 180 D 25</t>
  </si>
  <si>
    <t>716086714</t>
  </si>
  <si>
    <t>Poznámka k položce:
výkr.č.D.1.4.1-09</t>
  </si>
  <si>
    <t>114</t>
  </si>
  <si>
    <t>727111144</t>
  </si>
  <si>
    <t>Protipožární trubní ucpávky předizolované kovové potrubí prostup stěnou tloušťky 150 mm požární odolnost EI 180 D 33</t>
  </si>
  <si>
    <t>-466726625</t>
  </si>
  <si>
    <t>Poznámka k položce:
výkr.č.D.1.4.1-06,07,08</t>
  </si>
  <si>
    <t>3+3+3</t>
  </si>
  <si>
    <t>115</t>
  </si>
  <si>
    <t>727121111</t>
  </si>
  <si>
    <t>Protipožární ochranné manžety z jedné strany dělící konstrukce požární odolnost EI 90 D 75</t>
  </si>
  <si>
    <t>604527095</t>
  </si>
  <si>
    <t>Poznámka k položce:
výkr.č.D.1.4.1-01,02,03,04</t>
  </si>
  <si>
    <t>116</t>
  </si>
  <si>
    <t>727121112</t>
  </si>
  <si>
    <t>Protipožární ochranné manžety z jedné strany dělící konstrukce požární odolnost EI 90 D 110</t>
  </si>
  <si>
    <t>-1545567256</t>
  </si>
  <si>
    <t>2+2+2+2+2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</si>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</sst>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7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46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18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5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31" fillId="3" borderId="0" xfId="1" applyFont="1" applyFill="1" applyAlignment="1">
      <alignment vertical="center"/>
    </xf>
    <xf numFmtId="0" fontId="5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5" xfId="0" applyBorder="1"/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3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1" fillId="3" borderId="0" xfId="1" applyFont="1" applyFill="1" applyAlignment="1">
      <alignment vertical="center"/>
    </xf>
    <xf numFmtId="0" fontId="17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 applyProtection="1">
      <alignment horizontal="left" wrapText="1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5"/>
  <sheetViews>
    <sheetView showGridLines="0" tabSelected="1" workbookViewId="0">
      <pane ySplit="1" topLeftCell="A23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S2" s="22" t="s">
        <v>8</v>
      </c>
      <c r="BT2" s="22" t="s">
        <v>9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50000000000003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5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52" t="s">
        <v>16</v>
      </c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  <c r="AE5" s="353"/>
      <c r="AF5" s="353"/>
      <c r="AG5" s="353"/>
      <c r="AH5" s="353"/>
      <c r="AI5" s="353"/>
      <c r="AJ5" s="353"/>
      <c r="AK5" s="353"/>
      <c r="AL5" s="353"/>
      <c r="AM5" s="353"/>
      <c r="AN5" s="353"/>
      <c r="AO5" s="353"/>
      <c r="AP5" s="27"/>
      <c r="AQ5" s="29"/>
      <c r="BE5" s="350" t="s">
        <v>17</v>
      </c>
      <c r="BS5" s="22" t="s">
        <v>8</v>
      </c>
    </row>
    <row r="6" spans="1:74" ht="36.950000000000003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54" t="s">
        <v>19</v>
      </c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  <c r="AE6" s="353"/>
      <c r="AF6" s="353"/>
      <c r="AG6" s="353"/>
      <c r="AH6" s="353"/>
      <c r="AI6" s="353"/>
      <c r="AJ6" s="353"/>
      <c r="AK6" s="353"/>
      <c r="AL6" s="353"/>
      <c r="AM6" s="353"/>
      <c r="AN6" s="353"/>
      <c r="AO6" s="353"/>
      <c r="AP6" s="27"/>
      <c r="AQ6" s="29"/>
      <c r="BE6" s="351"/>
      <c r="BS6" s="22" t="s">
        <v>8</v>
      </c>
    </row>
    <row r="7" spans="1:74" ht="14.45" customHeight="1">
      <c r="B7" s="26"/>
      <c r="C7" s="27"/>
      <c r="D7" s="35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22</v>
      </c>
      <c r="AL7" s="27"/>
      <c r="AM7" s="27"/>
      <c r="AN7" s="33" t="s">
        <v>21</v>
      </c>
      <c r="AO7" s="27"/>
      <c r="AP7" s="27"/>
      <c r="AQ7" s="29"/>
      <c r="BE7" s="351"/>
      <c r="BS7" s="22" t="s">
        <v>8</v>
      </c>
    </row>
    <row r="8" spans="1:74" ht="14.45" customHeight="1">
      <c r="B8" s="26"/>
      <c r="C8" s="27"/>
      <c r="D8" s="35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25</v>
      </c>
      <c r="AL8" s="27"/>
      <c r="AM8" s="27"/>
      <c r="AN8" s="36" t="s">
        <v>26</v>
      </c>
      <c r="AO8" s="27"/>
      <c r="AP8" s="27"/>
      <c r="AQ8" s="29"/>
      <c r="BE8" s="351"/>
      <c r="BS8" s="22" t="s">
        <v>8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51"/>
      <c r="BS9" s="22" t="s">
        <v>8</v>
      </c>
    </row>
    <row r="10" spans="1:74" ht="14.45" customHeight="1">
      <c r="B10" s="26"/>
      <c r="C10" s="27"/>
      <c r="D10" s="35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28</v>
      </c>
      <c r="AL10" s="27"/>
      <c r="AM10" s="27"/>
      <c r="AN10" s="33" t="s">
        <v>21</v>
      </c>
      <c r="AO10" s="27"/>
      <c r="AP10" s="27"/>
      <c r="AQ10" s="29"/>
      <c r="BE10" s="351"/>
      <c r="BS10" s="22" t="s">
        <v>8</v>
      </c>
    </row>
    <row r="11" spans="1:74" ht="18.399999999999999" customHeight="1">
      <c r="B11" s="26"/>
      <c r="C11" s="27"/>
      <c r="D11" s="27"/>
      <c r="E11" s="33" t="s">
        <v>29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30</v>
      </c>
      <c r="AL11" s="27"/>
      <c r="AM11" s="27"/>
      <c r="AN11" s="33" t="s">
        <v>21</v>
      </c>
      <c r="AO11" s="27"/>
      <c r="AP11" s="27"/>
      <c r="AQ11" s="29"/>
      <c r="BE11" s="351"/>
      <c r="BS11" s="22" t="s">
        <v>8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51"/>
      <c r="BS12" s="22" t="s">
        <v>8</v>
      </c>
    </row>
    <row r="13" spans="1:74" ht="14.45" customHeight="1">
      <c r="B13" s="26"/>
      <c r="C13" s="27"/>
      <c r="D13" s="35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28</v>
      </c>
      <c r="AL13" s="27"/>
      <c r="AM13" s="27"/>
      <c r="AN13" s="37" t="s">
        <v>32</v>
      </c>
      <c r="AO13" s="27"/>
      <c r="AP13" s="27"/>
      <c r="AQ13" s="29"/>
      <c r="BE13" s="351"/>
      <c r="BS13" s="22" t="s">
        <v>8</v>
      </c>
    </row>
    <row r="14" spans="1:74" ht="15">
      <c r="B14" s="26"/>
      <c r="C14" s="27"/>
      <c r="D14" s="27"/>
      <c r="E14" s="355" t="s">
        <v>32</v>
      </c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" t="s">
        <v>30</v>
      </c>
      <c r="AL14" s="27"/>
      <c r="AM14" s="27"/>
      <c r="AN14" s="37" t="s">
        <v>32</v>
      </c>
      <c r="AO14" s="27"/>
      <c r="AP14" s="27"/>
      <c r="AQ14" s="29"/>
      <c r="BE14" s="351"/>
      <c r="BS14" s="22" t="s">
        <v>8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51"/>
      <c r="BS15" s="22" t="s">
        <v>6</v>
      </c>
    </row>
    <row r="16" spans="1:74" ht="14.45" customHeight="1">
      <c r="B16" s="26"/>
      <c r="C16" s="27"/>
      <c r="D16" s="35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28</v>
      </c>
      <c r="AL16" s="27"/>
      <c r="AM16" s="27"/>
      <c r="AN16" s="33" t="s">
        <v>21</v>
      </c>
      <c r="AO16" s="27"/>
      <c r="AP16" s="27"/>
      <c r="AQ16" s="29"/>
      <c r="BE16" s="351"/>
      <c r="BS16" s="22" t="s">
        <v>6</v>
      </c>
    </row>
    <row r="17" spans="2:71" ht="18.399999999999999" customHeight="1">
      <c r="B17" s="26"/>
      <c r="C17" s="27"/>
      <c r="D17" s="27"/>
      <c r="E17" s="33" t="s">
        <v>34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30</v>
      </c>
      <c r="AL17" s="27"/>
      <c r="AM17" s="27"/>
      <c r="AN17" s="33" t="s">
        <v>21</v>
      </c>
      <c r="AO17" s="27"/>
      <c r="AP17" s="27"/>
      <c r="AQ17" s="29"/>
      <c r="BE17" s="351"/>
      <c r="BS17" s="22" t="s">
        <v>35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51"/>
      <c r="BS18" s="22" t="s">
        <v>8</v>
      </c>
    </row>
    <row r="19" spans="2:71" ht="14.45" customHeight="1">
      <c r="B19" s="26"/>
      <c r="C19" s="27"/>
      <c r="D19" s="35" t="s">
        <v>36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51"/>
      <c r="BS19" s="22" t="s">
        <v>8</v>
      </c>
    </row>
    <row r="20" spans="2:71" ht="48.75" customHeight="1">
      <c r="B20" s="26"/>
      <c r="C20" s="27"/>
      <c r="D20" s="27"/>
      <c r="E20" s="357" t="s">
        <v>37</v>
      </c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7"/>
      <c r="Z20" s="357"/>
      <c r="AA20" s="357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27"/>
      <c r="AP20" s="27"/>
      <c r="AQ20" s="29"/>
      <c r="BE20" s="351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51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51"/>
    </row>
    <row r="23" spans="2:71" s="1" customFormat="1" ht="25.9" customHeight="1">
      <c r="B23" s="39"/>
      <c r="C23" s="40"/>
      <c r="D23" s="41" t="s">
        <v>38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58">
        <f>ROUND(AG51,2)</f>
        <v>0</v>
      </c>
      <c r="AL23" s="359"/>
      <c r="AM23" s="359"/>
      <c r="AN23" s="359"/>
      <c r="AO23" s="359"/>
      <c r="AP23" s="40"/>
      <c r="AQ23" s="43"/>
      <c r="BE23" s="351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51"/>
    </row>
    <row r="25" spans="2:71" s="1" customFormat="1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60" t="s">
        <v>39</v>
      </c>
      <c r="M25" s="360"/>
      <c r="N25" s="360"/>
      <c r="O25" s="360"/>
      <c r="P25" s="40"/>
      <c r="Q25" s="40"/>
      <c r="R25" s="40"/>
      <c r="S25" s="40"/>
      <c r="T25" s="40"/>
      <c r="U25" s="40"/>
      <c r="V25" s="40"/>
      <c r="W25" s="360" t="s">
        <v>40</v>
      </c>
      <c r="X25" s="360"/>
      <c r="Y25" s="360"/>
      <c r="Z25" s="360"/>
      <c r="AA25" s="360"/>
      <c r="AB25" s="360"/>
      <c r="AC25" s="360"/>
      <c r="AD25" s="360"/>
      <c r="AE25" s="360"/>
      <c r="AF25" s="40"/>
      <c r="AG25" s="40"/>
      <c r="AH25" s="40"/>
      <c r="AI25" s="40"/>
      <c r="AJ25" s="40"/>
      <c r="AK25" s="360" t="s">
        <v>41</v>
      </c>
      <c r="AL25" s="360"/>
      <c r="AM25" s="360"/>
      <c r="AN25" s="360"/>
      <c r="AO25" s="360"/>
      <c r="AP25" s="40"/>
      <c r="AQ25" s="43"/>
      <c r="BE25" s="351"/>
    </row>
    <row r="26" spans="2:71" s="2" customFormat="1" ht="14.45" customHeight="1">
      <c r="B26" s="45"/>
      <c r="C26" s="46"/>
      <c r="D26" s="47" t="s">
        <v>42</v>
      </c>
      <c r="E26" s="46"/>
      <c r="F26" s="47" t="s">
        <v>43</v>
      </c>
      <c r="G26" s="46"/>
      <c r="H26" s="46"/>
      <c r="I26" s="46"/>
      <c r="J26" s="46"/>
      <c r="K26" s="46"/>
      <c r="L26" s="343">
        <v>0.21</v>
      </c>
      <c r="M26" s="344"/>
      <c r="N26" s="344"/>
      <c r="O26" s="344"/>
      <c r="P26" s="46"/>
      <c r="Q26" s="46"/>
      <c r="R26" s="46"/>
      <c r="S26" s="46"/>
      <c r="T26" s="46"/>
      <c r="U26" s="46"/>
      <c r="V26" s="46"/>
      <c r="W26" s="345">
        <f>ROUND(AZ51,2)</f>
        <v>0</v>
      </c>
      <c r="X26" s="344"/>
      <c r="Y26" s="344"/>
      <c r="Z26" s="344"/>
      <c r="AA26" s="344"/>
      <c r="AB26" s="344"/>
      <c r="AC26" s="344"/>
      <c r="AD26" s="344"/>
      <c r="AE26" s="344"/>
      <c r="AF26" s="46"/>
      <c r="AG26" s="46"/>
      <c r="AH26" s="46"/>
      <c r="AI26" s="46"/>
      <c r="AJ26" s="46"/>
      <c r="AK26" s="345">
        <f>ROUND(AV51,2)</f>
        <v>0</v>
      </c>
      <c r="AL26" s="344"/>
      <c r="AM26" s="344"/>
      <c r="AN26" s="344"/>
      <c r="AO26" s="344"/>
      <c r="AP26" s="46"/>
      <c r="AQ26" s="48"/>
      <c r="BE26" s="351"/>
    </row>
    <row r="27" spans="2:71" s="2" customFormat="1" ht="14.45" customHeight="1">
      <c r="B27" s="45"/>
      <c r="C27" s="46"/>
      <c r="D27" s="46"/>
      <c r="E27" s="46"/>
      <c r="F27" s="47" t="s">
        <v>44</v>
      </c>
      <c r="G27" s="46"/>
      <c r="H27" s="46"/>
      <c r="I27" s="46"/>
      <c r="J27" s="46"/>
      <c r="K27" s="46"/>
      <c r="L27" s="343">
        <v>0.15</v>
      </c>
      <c r="M27" s="344"/>
      <c r="N27" s="344"/>
      <c r="O27" s="344"/>
      <c r="P27" s="46"/>
      <c r="Q27" s="46"/>
      <c r="R27" s="46"/>
      <c r="S27" s="46"/>
      <c r="T27" s="46"/>
      <c r="U27" s="46"/>
      <c r="V27" s="46"/>
      <c r="W27" s="345">
        <f>ROUND(BA51,2)</f>
        <v>0</v>
      </c>
      <c r="X27" s="344"/>
      <c r="Y27" s="344"/>
      <c r="Z27" s="344"/>
      <c r="AA27" s="344"/>
      <c r="AB27" s="344"/>
      <c r="AC27" s="344"/>
      <c r="AD27" s="344"/>
      <c r="AE27" s="344"/>
      <c r="AF27" s="46"/>
      <c r="AG27" s="46"/>
      <c r="AH27" s="46"/>
      <c r="AI27" s="46"/>
      <c r="AJ27" s="46"/>
      <c r="AK27" s="345">
        <f>ROUND(AW51,2)</f>
        <v>0</v>
      </c>
      <c r="AL27" s="344"/>
      <c r="AM27" s="344"/>
      <c r="AN27" s="344"/>
      <c r="AO27" s="344"/>
      <c r="AP27" s="46"/>
      <c r="AQ27" s="48"/>
      <c r="BE27" s="351"/>
    </row>
    <row r="28" spans="2:71" s="2" customFormat="1" ht="14.45" hidden="1" customHeight="1">
      <c r="B28" s="45"/>
      <c r="C28" s="46"/>
      <c r="D28" s="46"/>
      <c r="E28" s="46"/>
      <c r="F28" s="47" t="s">
        <v>45</v>
      </c>
      <c r="G28" s="46"/>
      <c r="H28" s="46"/>
      <c r="I28" s="46"/>
      <c r="J28" s="46"/>
      <c r="K28" s="46"/>
      <c r="L28" s="343">
        <v>0.21</v>
      </c>
      <c r="M28" s="344"/>
      <c r="N28" s="344"/>
      <c r="O28" s="344"/>
      <c r="P28" s="46"/>
      <c r="Q28" s="46"/>
      <c r="R28" s="46"/>
      <c r="S28" s="46"/>
      <c r="T28" s="46"/>
      <c r="U28" s="46"/>
      <c r="V28" s="46"/>
      <c r="W28" s="345">
        <f>ROUND(BB51,2)</f>
        <v>0</v>
      </c>
      <c r="X28" s="344"/>
      <c r="Y28" s="344"/>
      <c r="Z28" s="344"/>
      <c r="AA28" s="344"/>
      <c r="AB28" s="344"/>
      <c r="AC28" s="344"/>
      <c r="AD28" s="344"/>
      <c r="AE28" s="344"/>
      <c r="AF28" s="46"/>
      <c r="AG28" s="46"/>
      <c r="AH28" s="46"/>
      <c r="AI28" s="46"/>
      <c r="AJ28" s="46"/>
      <c r="AK28" s="345">
        <v>0</v>
      </c>
      <c r="AL28" s="344"/>
      <c r="AM28" s="344"/>
      <c r="AN28" s="344"/>
      <c r="AO28" s="344"/>
      <c r="AP28" s="46"/>
      <c r="AQ28" s="48"/>
      <c r="BE28" s="351"/>
    </row>
    <row r="29" spans="2:71" s="2" customFormat="1" ht="14.45" hidden="1" customHeight="1">
      <c r="B29" s="45"/>
      <c r="C29" s="46"/>
      <c r="D29" s="46"/>
      <c r="E29" s="46"/>
      <c r="F29" s="47" t="s">
        <v>46</v>
      </c>
      <c r="G29" s="46"/>
      <c r="H29" s="46"/>
      <c r="I29" s="46"/>
      <c r="J29" s="46"/>
      <c r="K29" s="46"/>
      <c r="L29" s="343">
        <v>0.15</v>
      </c>
      <c r="M29" s="344"/>
      <c r="N29" s="344"/>
      <c r="O29" s="344"/>
      <c r="P29" s="46"/>
      <c r="Q29" s="46"/>
      <c r="R29" s="46"/>
      <c r="S29" s="46"/>
      <c r="T29" s="46"/>
      <c r="U29" s="46"/>
      <c r="V29" s="46"/>
      <c r="W29" s="345">
        <f>ROUND(BC51,2)</f>
        <v>0</v>
      </c>
      <c r="X29" s="344"/>
      <c r="Y29" s="344"/>
      <c r="Z29" s="344"/>
      <c r="AA29" s="344"/>
      <c r="AB29" s="344"/>
      <c r="AC29" s="344"/>
      <c r="AD29" s="344"/>
      <c r="AE29" s="344"/>
      <c r="AF29" s="46"/>
      <c r="AG29" s="46"/>
      <c r="AH29" s="46"/>
      <c r="AI29" s="46"/>
      <c r="AJ29" s="46"/>
      <c r="AK29" s="345">
        <v>0</v>
      </c>
      <c r="AL29" s="344"/>
      <c r="AM29" s="344"/>
      <c r="AN29" s="344"/>
      <c r="AO29" s="344"/>
      <c r="AP29" s="46"/>
      <c r="AQ29" s="48"/>
      <c r="BE29" s="351"/>
    </row>
    <row r="30" spans="2:71" s="2" customFormat="1" ht="14.45" hidden="1" customHeight="1">
      <c r="B30" s="45"/>
      <c r="C30" s="46"/>
      <c r="D30" s="46"/>
      <c r="E30" s="46"/>
      <c r="F30" s="47" t="s">
        <v>47</v>
      </c>
      <c r="G30" s="46"/>
      <c r="H30" s="46"/>
      <c r="I30" s="46"/>
      <c r="J30" s="46"/>
      <c r="K30" s="46"/>
      <c r="L30" s="343">
        <v>0</v>
      </c>
      <c r="M30" s="344"/>
      <c r="N30" s="344"/>
      <c r="O30" s="344"/>
      <c r="P30" s="46"/>
      <c r="Q30" s="46"/>
      <c r="R30" s="46"/>
      <c r="S30" s="46"/>
      <c r="T30" s="46"/>
      <c r="U30" s="46"/>
      <c r="V30" s="46"/>
      <c r="W30" s="345">
        <f>ROUND(BD51,2)</f>
        <v>0</v>
      </c>
      <c r="X30" s="344"/>
      <c r="Y30" s="344"/>
      <c r="Z30" s="344"/>
      <c r="AA30" s="344"/>
      <c r="AB30" s="344"/>
      <c r="AC30" s="344"/>
      <c r="AD30" s="344"/>
      <c r="AE30" s="344"/>
      <c r="AF30" s="46"/>
      <c r="AG30" s="46"/>
      <c r="AH30" s="46"/>
      <c r="AI30" s="46"/>
      <c r="AJ30" s="46"/>
      <c r="AK30" s="345">
        <v>0</v>
      </c>
      <c r="AL30" s="344"/>
      <c r="AM30" s="344"/>
      <c r="AN30" s="344"/>
      <c r="AO30" s="344"/>
      <c r="AP30" s="46"/>
      <c r="AQ30" s="48"/>
      <c r="BE30" s="351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51"/>
    </row>
    <row r="32" spans="2:71" s="1" customFormat="1" ht="25.9" customHeight="1">
      <c r="B32" s="39"/>
      <c r="C32" s="49"/>
      <c r="D32" s="50" t="s">
        <v>48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49</v>
      </c>
      <c r="U32" s="51"/>
      <c r="V32" s="51"/>
      <c r="W32" s="51"/>
      <c r="X32" s="346" t="s">
        <v>50</v>
      </c>
      <c r="Y32" s="347"/>
      <c r="Z32" s="347"/>
      <c r="AA32" s="347"/>
      <c r="AB32" s="347"/>
      <c r="AC32" s="51"/>
      <c r="AD32" s="51"/>
      <c r="AE32" s="51"/>
      <c r="AF32" s="51"/>
      <c r="AG32" s="51"/>
      <c r="AH32" s="51"/>
      <c r="AI32" s="51"/>
      <c r="AJ32" s="51"/>
      <c r="AK32" s="348">
        <f>SUM(AK23:AK30)</f>
        <v>0</v>
      </c>
      <c r="AL32" s="347"/>
      <c r="AM32" s="347"/>
      <c r="AN32" s="347"/>
      <c r="AO32" s="349"/>
      <c r="AP32" s="49"/>
      <c r="AQ32" s="53"/>
      <c r="BE32" s="351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51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11_2017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29" t="str">
        <f>K6</f>
        <v>Rozdělení stávajících bytů na byty menší, Štramberská 2B , O-Vítkovice</v>
      </c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 ht="15">
      <c r="B44" s="39"/>
      <c r="C44" s="63" t="s">
        <v>23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 xml:space="preserve"> 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25</v>
      </c>
      <c r="AJ44" s="61"/>
      <c r="AK44" s="61"/>
      <c r="AL44" s="61"/>
      <c r="AM44" s="331" t="str">
        <f>IF(AN8= "","",AN8)</f>
        <v>15.5.2017</v>
      </c>
      <c r="AN44" s="331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 ht="15">
      <c r="B46" s="39"/>
      <c r="C46" s="63" t="s">
        <v>27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Statutární město Ostrava, m.o.Vítkovice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33</v>
      </c>
      <c r="AJ46" s="61"/>
      <c r="AK46" s="61"/>
      <c r="AL46" s="61"/>
      <c r="AM46" s="332" t="str">
        <f>IF(E17="","",E17)</f>
        <v>Projekt 2010, Ruská 43, Ostrava</v>
      </c>
      <c r="AN46" s="332"/>
      <c r="AO46" s="332"/>
      <c r="AP46" s="332"/>
      <c r="AQ46" s="61"/>
      <c r="AR46" s="59"/>
      <c r="AS46" s="333" t="s">
        <v>52</v>
      </c>
      <c r="AT46" s="334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 ht="15">
      <c r="B47" s="39"/>
      <c r="C47" s="63" t="s">
        <v>31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35"/>
      <c r="AT47" s="336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37"/>
      <c r="AT48" s="338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1" s="1" customFormat="1" ht="29.25" customHeight="1">
      <c r="B49" s="39"/>
      <c r="C49" s="339" t="s">
        <v>53</v>
      </c>
      <c r="D49" s="340"/>
      <c r="E49" s="340"/>
      <c r="F49" s="340"/>
      <c r="G49" s="340"/>
      <c r="H49" s="77"/>
      <c r="I49" s="341" t="s">
        <v>54</v>
      </c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2" t="s">
        <v>55</v>
      </c>
      <c r="AH49" s="340"/>
      <c r="AI49" s="340"/>
      <c r="AJ49" s="340"/>
      <c r="AK49" s="340"/>
      <c r="AL49" s="340"/>
      <c r="AM49" s="340"/>
      <c r="AN49" s="341" t="s">
        <v>56</v>
      </c>
      <c r="AO49" s="340"/>
      <c r="AP49" s="340"/>
      <c r="AQ49" s="78" t="s">
        <v>57</v>
      </c>
      <c r="AR49" s="59"/>
      <c r="AS49" s="79" t="s">
        <v>58</v>
      </c>
      <c r="AT49" s="80" t="s">
        <v>59</v>
      </c>
      <c r="AU49" s="80" t="s">
        <v>60</v>
      </c>
      <c r="AV49" s="80" t="s">
        <v>61</v>
      </c>
      <c r="AW49" s="80" t="s">
        <v>62</v>
      </c>
      <c r="AX49" s="80" t="s">
        <v>63</v>
      </c>
      <c r="AY49" s="80" t="s">
        <v>64</v>
      </c>
      <c r="AZ49" s="80" t="s">
        <v>65</v>
      </c>
      <c r="BA49" s="80" t="s">
        <v>66</v>
      </c>
      <c r="BB49" s="80" t="s">
        <v>67</v>
      </c>
      <c r="BC49" s="80" t="s">
        <v>68</v>
      </c>
      <c r="BD49" s="81" t="s">
        <v>69</v>
      </c>
    </row>
    <row r="50" spans="1:91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1" s="4" customFormat="1" ht="32.450000000000003" customHeight="1">
      <c r="B51" s="66"/>
      <c r="C51" s="85" t="s">
        <v>70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19">
        <f>ROUND(AG52,2)</f>
        <v>0</v>
      </c>
      <c r="AH51" s="319"/>
      <c r="AI51" s="319"/>
      <c r="AJ51" s="319"/>
      <c r="AK51" s="319"/>
      <c r="AL51" s="319"/>
      <c r="AM51" s="319"/>
      <c r="AN51" s="320">
        <f>SUM(AG51,AT51)</f>
        <v>0</v>
      </c>
      <c r="AO51" s="320"/>
      <c r="AP51" s="320"/>
      <c r="AQ51" s="87" t="s">
        <v>21</v>
      </c>
      <c r="AR51" s="69"/>
      <c r="AS51" s="88">
        <f>ROUND(AS52,2)</f>
        <v>0</v>
      </c>
      <c r="AT51" s="89">
        <f>ROUND(SUM(AV51:AW51),2)</f>
        <v>0</v>
      </c>
      <c r="AU51" s="90">
        <f>ROUND(AU52,5)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 t="shared" ref="AZ51:BD52" si="0">ROUND(AZ52,2)</f>
        <v>0</v>
      </c>
      <c r="BA51" s="89">
        <f t="shared" si="0"/>
        <v>0</v>
      </c>
      <c r="BB51" s="89">
        <f t="shared" si="0"/>
        <v>0</v>
      </c>
      <c r="BC51" s="89">
        <f t="shared" si="0"/>
        <v>0</v>
      </c>
      <c r="BD51" s="91">
        <f t="shared" si="0"/>
        <v>0</v>
      </c>
      <c r="BS51" s="92" t="s">
        <v>71</v>
      </c>
      <c r="BT51" s="92" t="s">
        <v>72</v>
      </c>
      <c r="BU51" s="93" t="s">
        <v>73</v>
      </c>
      <c r="BV51" s="92" t="s">
        <v>74</v>
      </c>
      <c r="BW51" s="92" t="s">
        <v>7</v>
      </c>
      <c r="BX51" s="92" t="s">
        <v>75</v>
      </c>
      <c r="CL51" s="92" t="s">
        <v>21</v>
      </c>
    </row>
    <row r="52" spans="1:91" s="5" customFormat="1" ht="22.5" customHeight="1">
      <c r="B52" s="94"/>
      <c r="C52" s="95"/>
      <c r="D52" s="325" t="s">
        <v>16</v>
      </c>
      <c r="E52" s="325"/>
      <c r="F52" s="325"/>
      <c r="G52" s="325"/>
      <c r="H52" s="325"/>
      <c r="I52" s="96"/>
      <c r="J52" s="325" t="s">
        <v>76</v>
      </c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4">
        <f>ROUND(AG53,2)</f>
        <v>0</v>
      </c>
      <c r="AH52" s="323"/>
      <c r="AI52" s="323"/>
      <c r="AJ52" s="323"/>
      <c r="AK52" s="323"/>
      <c r="AL52" s="323"/>
      <c r="AM52" s="323"/>
      <c r="AN52" s="322">
        <f>SUM(AG52,AT52)</f>
        <v>0</v>
      </c>
      <c r="AO52" s="323"/>
      <c r="AP52" s="323"/>
      <c r="AQ52" s="97" t="s">
        <v>77</v>
      </c>
      <c r="AR52" s="98"/>
      <c r="AS52" s="99">
        <f>ROUND(AS53,2)</f>
        <v>0</v>
      </c>
      <c r="AT52" s="100">
        <f>ROUND(SUM(AV52:AW52),2)</f>
        <v>0</v>
      </c>
      <c r="AU52" s="101">
        <f>ROUND(AU53,5)</f>
        <v>0</v>
      </c>
      <c r="AV52" s="100">
        <f>ROUND(AZ52*L26,2)</f>
        <v>0</v>
      </c>
      <c r="AW52" s="100">
        <f>ROUND(BA52*L27,2)</f>
        <v>0</v>
      </c>
      <c r="AX52" s="100">
        <f>ROUND(BB52*L26,2)</f>
        <v>0</v>
      </c>
      <c r="AY52" s="100">
        <f>ROUND(BC52*L27,2)</f>
        <v>0</v>
      </c>
      <c r="AZ52" s="100">
        <f t="shared" si="0"/>
        <v>0</v>
      </c>
      <c r="BA52" s="100">
        <f t="shared" si="0"/>
        <v>0</v>
      </c>
      <c r="BB52" s="100">
        <f t="shared" si="0"/>
        <v>0</v>
      </c>
      <c r="BC52" s="100">
        <f t="shared" si="0"/>
        <v>0</v>
      </c>
      <c r="BD52" s="102">
        <f t="shared" si="0"/>
        <v>0</v>
      </c>
      <c r="BS52" s="103" t="s">
        <v>71</v>
      </c>
      <c r="BT52" s="103" t="s">
        <v>78</v>
      </c>
      <c r="BU52" s="103" t="s">
        <v>73</v>
      </c>
      <c r="BV52" s="103" t="s">
        <v>74</v>
      </c>
      <c r="BW52" s="103" t="s">
        <v>79</v>
      </c>
      <c r="BX52" s="103" t="s">
        <v>7</v>
      </c>
      <c r="CL52" s="103" t="s">
        <v>21</v>
      </c>
      <c r="CM52" s="103" t="s">
        <v>78</v>
      </c>
    </row>
    <row r="53" spans="1:91" s="6" customFormat="1" ht="22.5" customHeight="1">
      <c r="A53" s="104" t="s">
        <v>80</v>
      </c>
      <c r="B53" s="105"/>
      <c r="C53" s="106"/>
      <c r="D53" s="106"/>
      <c r="E53" s="328" t="s">
        <v>16</v>
      </c>
      <c r="F53" s="328"/>
      <c r="G53" s="328"/>
      <c r="H53" s="328"/>
      <c r="I53" s="328"/>
      <c r="J53" s="106"/>
      <c r="K53" s="328" t="s">
        <v>81</v>
      </c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6">
        <f>'11_2017 - Zdravotechnika'!J29</f>
        <v>0</v>
      </c>
      <c r="AH53" s="327"/>
      <c r="AI53" s="327"/>
      <c r="AJ53" s="327"/>
      <c r="AK53" s="327"/>
      <c r="AL53" s="327"/>
      <c r="AM53" s="327"/>
      <c r="AN53" s="326">
        <f>SUM(AG53,AT53)</f>
        <v>0</v>
      </c>
      <c r="AO53" s="327"/>
      <c r="AP53" s="327"/>
      <c r="AQ53" s="107" t="s">
        <v>82</v>
      </c>
      <c r="AR53" s="108"/>
      <c r="AS53" s="109">
        <v>0</v>
      </c>
      <c r="AT53" s="110">
        <f>ROUND(SUM(AV53:AW53),2)</f>
        <v>0</v>
      </c>
      <c r="AU53" s="111">
        <f>'11_2017 - Zdravotechnika'!P93</f>
        <v>0</v>
      </c>
      <c r="AV53" s="110">
        <f>'11_2017 - Zdravotechnika'!J32</f>
        <v>0</v>
      </c>
      <c r="AW53" s="110">
        <f>'11_2017 - Zdravotechnika'!J33</f>
        <v>0</v>
      </c>
      <c r="AX53" s="110">
        <f>'11_2017 - Zdravotechnika'!J34</f>
        <v>0</v>
      </c>
      <c r="AY53" s="110">
        <f>'11_2017 - Zdravotechnika'!J35</f>
        <v>0</v>
      </c>
      <c r="AZ53" s="110">
        <f>'11_2017 - Zdravotechnika'!F32</f>
        <v>0</v>
      </c>
      <c r="BA53" s="110">
        <f>'11_2017 - Zdravotechnika'!F33</f>
        <v>0</v>
      </c>
      <c r="BB53" s="110">
        <f>'11_2017 - Zdravotechnika'!F34</f>
        <v>0</v>
      </c>
      <c r="BC53" s="110">
        <f>'11_2017 - Zdravotechnika'!F35</f>
        <v>0</v>
      </c>
      <c r="BD53" s="112">
        <f>'11_2017 - Zdravotechnika'!F36</f>
        <v>0</v>
      </c>
      <c r="BT53" s="113" t="s">
        <v>83</v>
      </c>
      <c r="BV53" s="113" t="s">
        <v>74</v>
      </c>
      <c r="BW53" s="113" t="s">
        <v>84</v>
      </c>
      <c r="BX53" s="113" t="s">
        <v>79</v>
      </c>
      <c r="CL53" s="113" t="s">
        <v>21</v>
      </c>
    </row>
    <row r="54" spans="1:91" s="1" customFormat="1" ht="30" customHeight="1">
      <c r="B54" s="39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59"/>
    </row>
    <row r="55" spans="1:91" s="1" customFormat="1" ht="6.95" customHeight="1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9"/>
    </row>
  </sheetData>
  <sheetProtection algorithmName="SHA-512" hashValue="D8Rvv1T8t9FfQNKsuXM6B62OEBXCaLbDMwT0whcAzoRZvtvVq7nxNBLkyxjoRL4E8zDDT1kw+i4/PGar0dfcvQ==" saltValue="4pNK7A4zZ8om7i4DJcBBqQ==" spinCount="100000" sheet="1" objects="1" scenarios="1" formatCells="0" formatColumns="0" formatRows="0" sort="0" autoFilter="0"/>
  <mergeCells count="45">
    <mergeCell ref="L28:O28"/>
    <mergeCell ref="L26:O26"/>
    <mergeCell ref="W26:AE26"/>
    <mergeCell ref="AK26:AO26"/>
    <mergeCell ref="L27:O27"/>
    <mergeCell ref="W27:AE27"/>
    <mergeCell ref="AK27:AO27"/>
    <mergeCell ref="K6:AO6"/>
    <mergeCell ref="E14:AJ14"/>
    <mergeCell ref="E20:AN20"/>
    <mergeCell ref="AK23:AO23"/>
    <mergeCell ref="L25:O25"/>
    <mergeCell ref="W25:AE25"/>
    <mergeCell ref="AK25:AO25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E53:I53"/>
    <mergeCell ref="K53:AF53"/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</mergeCells>
  <hyperlinks>
    <hyperlink ref="K1:S1" location="C2" display="1) Rekapitulace stavby"/>
    <hyperlink ref="W1:AI1" location="C51" display="2) Rekapitulace objektů stavby a soupisů prací"/>
    <hyperlink ref="A53" location="'11_2017 - Zdravotechnika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15"/>
      <c r="C1" s="115"/>
      <c r="D1" s="116" t="s">
        <v>1</v>
      </c>
      <c r="E1" s="115"/>
      <c r="F1" s="117" t="s">
        <v>85</v>
      </c>
      <c r="G1" s="361" t="s">
        <v>86</v>
      </c>
      <c r="H1" s="361"/>
      <c r="I1" s="118"/>
      <c r="J1" s="117" t="s">
        <v>87</v>
      </c>
      <c r="K1" s="116" t="s">
        <v>88</v>
      </c>
      <c r="L1" s="117" t="s">
        <v>89</v>
      </c>
      <c r="M1" s="117"/>
      <c r="N1" s="117"/>
      <c r="O1" s="117"/>
      <c r="P1" s="117"/>
      <c r="Q1" s="117"/>
      <c r="R1" s="117"/>
      <c r="S1" s="117"/>
      <c r="T1" s="11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AT2" s="22" t="s">
        <v>84</v>
      </c>
    </row>
    <row r="3" spans="1:70" ht="6.95" customHeight="1">
      <c r="B3" s="23"/>
      <c r="C3" s="24"/>
      <c r="D3" s="24"/>
      <c r="E3" s="24"/>
      <c r="F3" s="24"/>
      <c r="G3" s="24"/>
      <c r="H3" s="24"/>
      <c r="I3" s="119"/>
      <c r="J3" s="24"/>
      <c r="K3" s="25"/>
      <c r="AT3" s="22" t="s">
        <v>78</v>
      </c>
    </row>
    <row r="4" spans="1:70" ht="36.950000000000003" customHeight="1">
      <c r="B4" s="26"/>
      <c r="C4" s="27"/>
      <c r="D4" s="28" t="s">
        <v>90</v>
      </c>
      <c r="E4" s="27"/>
      <c r="F4" s="27"/>
      <c r="G4" s="27"/>
      <c r="H4" s="27"/>
      <c r="I4" s="120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20"/>
      <c r="J5" s="27"/>
      <c r="K5" s="29"/>
    </row>
    <row r="6" spans="1:70" ht="15">
      <c r="B6" s="26"/>
      <c r="C6" s="27"/>
      <c r="D6" s="35" t="s">
        <v>18</v>
      </c>
      <c r="E6" s="27"/>
      <c r="F6" s="27"/>
      <c r="G6" s="27"/>
      <c r="H6" s="27"/>
      <c r="I6" s="120"/>
      <c r="J6" s="27"/>
      <c r="K6" s="29"/>
    </row>
    <row r="7" spans="1:70" ht="22.5" customHeight="1">
      <c r="B7" s="26"/>
      <c r="C7" s="27"/>
      <c r="D7" s="27"/>
      <c r="E7" s="362" t="str">
        <f>'Rekapitulace stavby'!K6</f>
        <v>Rozdělení stávajících bytů na byty menší, Štramberská 2B , O-Vítkovice</v>
      </c>
      <c r="F7" s="368"/>
      <c r="G7" s="368"/>
      <c r="H7" s="368"/>
      <c r="I7" s="120"/>
      <c r="J7" s="27"/>
      <c r="K7" s="29"/>
    </row>
    <row r="8" spans="1:70" ht="15">
      <c r="B8" s="26"/>
      <c r="C8" s="27"/>
      <c r="D8" s="35" t="s">
        <v>91</v>
      </c>
      <c r="E8" s="27"/>
      <c r="F8" s="27"/>
      <c r="G8" s="27"/>
      <c r="H8" s="27"/>
      <c r="I8" s="120"/>
      <c r="J8" s="27"/>
      <c r="K8" s="29"/>
    </row>
    <row r="9" spans="1:70" s="1" customFormat="1" ht="22.5" customHeight="1">
      <c r="B9" s="39"/>
      <c r="C9" s="40"/>
      <c r="D9" s="40"/>
      <c r="E9" s="362" t="s">
        <v>92</v>
      </c>
      <c r="F9" s="363"/>
      <c r="G9" s="363"/>
      <c r="H9" s="363"/>
      <c r="I9" s="121"/>
      <c r="J9" s="40"/>
      <c r="K9" s="43"/>
    </row>
    <row r="10" spans="1:70" s="1" customFormat="1" ht="15">
      <c r="B10" s="39"/>
      <c r="C10" s="40"/>
      <c r="D10" s="35" t="s">
        <v>93</v>
      </c>
      <c r="E10" s="40"/>
      <c r="F10" s="40"/>
      <c r="G10" s="40"/>
      <c r="H10" s="40"/>
      <c r="I10" s="121"/>
      <c r="J10" s="40"/>
      <c r="K10" s="43"/>
    </row>
    <row r="11" spans="1:70" s="1" customFormat="1" ht="36.950000000000003" customHeight="1">
      <c r="B11" s="39"/>
      <c r="C11" s="40"/>
      <c r="D11" s="40"/>
      <c r="E11" s="364" t="s">
        <v>94</v>
      </c>
      <c r="F11" s="363"/>
      <c r="G11" s="363"/>
      <c r="H11" s="363"/>
      <c r="I11" s="121"/>
      <c r="J11" s="40"/>
      <c r="K11" s="43"/>
    </row>
    <row r="12" spans="1:70" s="1" customFormat="1">
      <c r="B12" s="39"/>
      <c r="C12" s="40"/>
      <c r="D12" s="40"/>
      <c r="E12" s="40"/>
      <c r="F12" s="40"/>
      <c r="G12" s="40"/>
      <c r="H12" s="40"/>
      <c r="I12" s="121"/>
      <c r="J12" s="40"/>
      <c r="K12" s="43"/>
    </row>
    <row r="13" spans="1:70" s="1" customFormat="1" ht="14.45" customHeight="1">
      <c r="B13" s="39"/>
      <c r="C13" s="40"/>
      <c r="D13" s="35" t="s">
        <v>20</v>
      </c>
      <c r="E13" s="40"/>
      <c r="F13" s="33" t="s">
        <v>21</v>
      </c>
      <c r="G13" s="40"/>
      <c r="H13" s="40"/>
      <c r="I13" s="122" t="s">
        <v>22</v>
      </c>
      <c r="J13" s="33" t="s">
        <v>21</v>
      </c>
      <c r="K13" s="43"/>
    </row>
    <row r="14" spans="1:70" s="1" customFormat="1" ht="14.45" customHeight="1">
      <c r="B14" s="39"/>
      <c r="C14" s="40"/>
      <c r="D14" s="35" t="s">
        <v>23</v>
      </c>
      <c r="E14" s="40"/>
      <c r="F14" s="33" t="s">
        <v>24</v>
      </c>
      <c r="G14" s="40"/>
      <c r="H14" s="40"/>
      <c r="I14" s="122" t="s">
        <v>25</v>
      </c>
      <c r="J14" s="123" t="str">
        <f>'Rekapitulace stavby'!AN8</f>
        <v>15.5.2017</v>
      </c>
      <c r="K14" s="43"/>
    </row>
    <row r="15" spans="1:70" s="1" customFormat="1" ht="10.9" customHeight="1">
      <c r="B15" s="39"/>
      <c r="C15" s="40"/>
      <c r="D15" s="40"/>
      <c r="E15" s="40"/>
      <c r="F15" s="40"/>
      <c r="G15" s="40"/>
      <c r="H15" s="40"/>
      <c r="I15" s="121"/>
      <c r="J15" s="40"/>
      <c r="K15" s="43"/>
    </row>
    <row r="16" spans="1:70" s="1" customFormat="1" ht="14.45" customHeight="1">
      <c r="B16" s="39"/>
      <c r="C16" s="40"/>
      <c r="D16" s="35" t="s">
        <v>27</v>
      </c>
      <c r="E16" s="40"/>
      <c r="F16" s="40"/>
      <c r="G16" s="40"/>
      <c r="H16" s="40"/>
      <c r="I16" s="122" t="s">
        <v>28</v>
      </c>
      <c r="J16" s="33" t="s">
        <v>21</v>
      </c>
      <c r="K16" s="43"/>
    </row>
    <row r="17" spans="2:11" s="1" customFormat="1" ht="18" customHeight="1">
      <c r="B17" s="39"/>
      <c r="C17" s="40"/>
      <c r="D17" s="40"/>
      <c r="E17" s="33" t="s">
        <v>29</v>
      </c>
      <c r="F17" s="40"/>
      <c r="G17" s="40"/>
      <c r="H17" s="40"/>
      <c r="I17" s="122" t="s">
        <v>30</v>
      </c>
      <c r="J17" s="33" t="s">
        <v>21</v>
      </c>
      <c r="K17" s="43"/>
    </row>
    <row r="18" spans="2:11" s="1" customFormat="1" ht="6.95" customHeight="1">
      <c r="B18" s="39"/>
      <c r="C18" s="40"/>
      <c r="D18" s="40"/>
      <c r="E18" s="40"/>
      <c r="F18" s="40"/>
      <c r="G18" s="40"/>
      <c r="H18" s="40"/>
      <c r="I18" s="121"/>
      <c r="J18" s="40"/>
      <c r="K18" s="43"/>
    </row>
    <row r="19" spans="2:11" s="1" customFormat="1" ht="14.45" customHeight="1">
      <c r="B19" s="39"/>
      <c r="C19" s="40"/>
      <c r="D19" s="35" t="s">
        <v>31</v>
      </c>
      <c r="E19" s="40"/>
      <c r="F19" s="40"/>
      <c r="G19" s="40"/>
      <c r="H19" s="40"/>
      <c r="I19" s="122" t="s">
        <v>28</v>
      </c>
      <c r="J19" s="33" t="str">
        <f>IF('Rekapitulace stavby'!AN13="Vyplň údaj","",IF('Rekapitulace stavby'!AN13="","",'Rekapitulace stavby'!AN13))</f>
        <v/>
      </c>
      <c r="K19" s="43"/>
    </row>
    <row r="20" spans="2:11" s="1" customFormat="1" ht="18" customHeight="1">
      <c r="B20" s="39"/>
      <c r="C20" s="40"/>
      <c r="D20" s="40"/>
      <c r="E20" s="33" t="str">
        <f>IF('Rekapitulace stavby'!E14="Vyplň údaj","",IF('Rekapitulace stavby'!E14="","",'Rekapitulace stavby'!E14))</f>
        <v/>
      </c>
      <c r="F20" s="40"/>
      <c r="G20" s="40"/>
      <c r="H20" s="40"/>
      <c r="I20" s="122" t="s">
        <v>30</v>
      </c>
      <c r="J20" s="33" t="str">
        <f>IF('Rekapitulace stavby'!AN14="Vyplň údaj","",IF('Rekapitulace stavby'!AN14="","",'Rekapitulace stavby'!AN14))</f>
        <v/>
      </c>
      <c r="K20" s="43"/>
    </row>
    <row r="21" spans="2:11" s="1" customFormat="1" ht="6.95" customHeight="1">
      <c r="B21" s="39"/>
      <c r="C21" s="40"/>
      <c r="D21" s="40"/>
      <c r="E21" s="40"/>
      <c r="F21" s="40"/>
      <c r="G21" s="40"/>
      <c r="H21" s="40"/>
      <c r="I21" s="121"/>
      <c r="J21" s="40"/>
      <c r="K21" s="43"/>
    </row>
    <row r="22" spans="2:11" s="1" customFormat="1" ht="14.45" customHeight="1">
      <c r="B22" s="39"/>
      <c r="C22" s="40"/>
      <c r="D22" s="35" t="s">
        <v>33</v>
      </c>
      <c r="E22" s="40"/>
      <c r="F22" s="40"/>
      <c r="G22" s="40"/>
      <c r="H22" s="40"/>
      <c r="I22" s="122" t="s">
        <v>28</v>
      </c>
      <c r="J22" s="33" t="s">
        <v>21</v>
      </c>
      <c r="K22" s="43"/>
    </row>
    <row r="23" spans="2:11" s="1" customFormat="1" ht="18" customHeight="1">
      <c r="B23" s="39"/>
      <c r="C23" s="40"/>
      <c r="D23" s="40"/>
      <c r="E23" s="33" t="s">
        <v>34</v>
      </c>
      <c r="F23" s="40"/>
      <c r="G23" s="40"/>
      <c r="H23" s="40"/>
      <c r="I23" s="122" t="s">
        <v>30</v>
      </c>
      <c r="J23" s="33" t="s">
        <v>21</v>
      </c>
      <c r="K23" s="43"/>
    </row>
    <row r="24" spans="2:11" s="1" customFormat="1" ht="6.95" customHeight="1">
      <c r="B24" s="39"/>
      <c r="C24" s="40"/>
      <c r="D24" s="40"/>
      <c r="E24" s="40"/>
      <c r="F24" s="40"/>
      <c r="G24" s="40"/>
      <c r="H24" s="40"/>
      <c r="I24" s="121"/>
      <c r="J24" s="40"/>
      <c r="K24" s="43"/>
    </row>
    <row r="25" spans="2:11" s="1" customFormat="1" ht="14.45" customHeight="1">
      <c r="B25" s="39"/>
      <c r="C25" s="40"/>
      <c r="D25" s="35" t="s">
        <v>36</v>
      </c>
      <c r="E25" s="40"/>
      <c r="F25" s="40"/>
      <c r="G25" s="40"/>
      <c r="H25" s="40"/>
      <c r="I25" s="121"/>
      <c r="J25" s="40"/>
      <c r="K25" s="43"/>
    </row>
    <row r="26" spans="2:11" s="7" customFormat="1" ht="22.5" customHeight="1">
      <c r="B26" s="124"/>
      <c r="C26" s="125"/>
      <c r="D26" s="125"/>
      <c r="E26" s="357" t="s">
        <v>21</v>
      </c>
      <c r="F26" s="357"/>
      <c r="G26" s="357"/>
      <c r="H26" s="357"/>
      <c r="I26" s="126"/>
      <c r="J26" s="125"/>
      <c r="K26" s="127"/>
    </row>
    <row r="27" spans="2:11" s="1" customFormat="1" ht="6.95" customHeight="1">
      <c r="B27" s="39"/>
      <c r="C27" s="40"/>
      <c r="D27" s="40"/>
      <c r="E27" s="40"/>
      <c r="F27" s="40"/>
      <c r="G27" s="40"/>
      <c r="H27" s="40"/>
      <c r="I27" s="121"/>
      <c r="J27" s="40"/>
      <c r="K27" s="43"/>
    </row>
    <row r="28" spans="2:11" s="1" customFormat="1" ht="6.95" customHeight="1">
      <c r="B28" s="39"/>
      <c r="C28" s="40"/>
      <c r="D28" s="83"/>
      <c r="E28" s="83"/>
      <c r="F28" s="83"/>
      <c r="G28" s="83"/>
      <c r="H28" s="83"/>
      <c r="I28" s="128"/>
      <c r="J28" s="83"/>
      <c r="K28" s="129"/>
    </row>
    <row r="29" spans="2:11" s="1" customFormat="1" ht="25.35" customHeight="1">
      <c r="B29" s="39"/>
      <c r="C29" s="40"/>
      <c r="D29" s="130" t="s">
        <v>38</v>
      </c>
      <c r="E29" s="40"/>
      <c r="F29" s="40"/>
      <c r="G29" s="40"/>
      <c r="H29" s="40"/>
      <c r="I29" s="121"/>
      <c r="J29" s="131">
        <f>ROUND(J93,2)</f>
        <v>0</v>
      </c>
      <c r="K29" s="43"/>
    </row>
    <row r="30" spans="2:11" s="1" customFormat="1" ht="6.95" customHeight="1">
      <c r="B30" s="39"/>
      <c r="C30" s="40"/>
      <c r="D30" s="83"/>
      <c r="E30" s="83"/>
      <c r="F30" s="83"/>
      <c r="G30" s="83"/>
      <c r="H30" s="83"/>
      <c r="I30" s="128"/>
      <c r="J30" s="83"/>
      <c r="K30" s="129"/>
    </row>
    <row r="31" spans="2:11" s="1" customFormat="1" ht="14.45" customHeight="1">
      <c r="B31" s="39"/>
      <c r="C31" s="40"/>
      <c r="D31" s="40"/>
      <c r="E31" s="40"/>
      <c r="F31" s="44" t="s">
        <v>40</v>
      </c>
      <c r="G31" s="40"/>
      <c r="H31" s="40"/>
      <c r="I31" s="132" t="s">
        <v>39</v>
      </c>
      <c r="J31" s="44" t="s">
        <v>41</v>
      </c>
      <c r="K31" s="43"/>
    </row>
    <row r="32" spans="2:11" s="1" customFormat="1" ht="14.45" customHeight="1">
      <c r="B32" s="39"/>
      <c r="C32" s="40"/>
      <c r="D32" s="47" t="s">
        <v>42</v>
      </c>
      <c r="E32" s="47" t="s">
        <v>43</v>
      </c>
      <c r="F32" s="133">
        <f>ROUND(SUM(BE93:BE436), 2)</f>
        <v>0</v>
      </c>
      <c r="G32" s="40"/>
      <c r="H32" s="40"/>
      <c r="I32" s="134">
        <v>0.21</v>
      </c>
      <c r="J32" s="133">
        <f>ROUND(ROUND((SUM(BE93:BE436)), 2)*I32, 2)</f>
        <v>0</v>
      </c>
      <c r="K32" s="43"/>
    </row>
    <row r="33" spans="2:11" s="1" customFormat="1" ht="14.45" customHeight="1">
      <c r="B33" s="39"/>
      <c r="C33" s="40"/>
      <c r="D33" s="40"/>
      <c r="E33" s="47" t="s">
        <v>44</v>
      </c>
      <c r="F33" s="133">
        <f>ROUND(SUM(BF93:BF436), 2)</f>
        <v>0</v>
      </c>
      <c r="G33" s="40"/>
      <c r="H33" s="40"/>
      <c r="I33" s="134">
        <v>0.15</v>
      </c>
      <c r="J33" s="133">
        <f>ROUND(ROUND((SUM(BF93:BF436)), 2)*I33, 2)</f>
        <v>0</v>
      </c>
      <c r="K33" s="43"/>
    </row>
    <row r="34" spans="2:11" s="1" customFormat="1" ht="14.45" hidden="1" customHeight="1">
      <c r="B34" s="39"/>
      <c r="C34" s="40"/>
      <c r="D34" s="40"/>
      <c r="E34" s="47" t="s">
        <v>45</v>
      </c>
      <c r="F34" s="133">
        <f>ROUND(SUM(BG93:BG436), 2)</f>
        <v>0</v>
      </c>
      <c r="G34" s="40"/>
      <c r="H34" s="40"/>
      <c r="I34" s="134">
        <v>0.21</v>
      </c>
      <c r="J34" s="133">
        <v>0</v>
      </c>
      <c r="K34" s="43"/>
    </row>
    <row r="35" spans="2:11" s="1" customFormat="1" ht="14.45" hidden="1" customHeight="1">
      <c r="B35" s="39"/>
      <c r="C35" s="40"/>
      <c r="D35" s="40"/>
      <c r="E35" s="47" t="s">
        <v>46</v>
      </c>
      <c r="F35" s="133">
        <f>ROUND(SUM(BH93:BH436), 2)</f>
        <v>0</v>
      </c>
      <c r="G35" s="40"/>
      <c r="H35" s="40"/>
      <c r="I35" s="134">
        <v>0.15</v>
      </c>
      <c r="J35" s="133">
        <v>0</v>
      </c>
      <c r="K35" s="43"/>
    </row>
    <row r="36" spans="2:11" s="1" customFormat="1" ht="14.45" hidden="1" customHeight="1">
      <c r="B36" s="39"/>
      <c r="C36" s="40"/>
      <c r="D36" s="40"/>
      <c r="E36" s="47" t="s">
        <v>47</v>
      </c>
      <c r="F36" s="133">
        <f>ROUND(SUM(BI93:BI436), 2)</f>
        <v>0</v>
      </c>
      <c r="G36" s="40"/>
      <c r="H36" s="40"/>
      <c r="I36" s="134">
        <v>0</v>
      </c>
      <c r="J36" s="133">
        <v>0</v>
      </c>
      <c r="K36" s="43"/>
    </row>
    <row r="37" spans="2:11" s="1" customFormat="1" ht="6.95" customHeight="1">
      <c r="B37" s="39"/>
      <c r="C37" s="40"/>
      <c r="D37" s="40"/>
      <c r="E37" s="40"/>
      <c r="F37" s="40"/>
      <c r="G37" s="40"/>
      <c r="H37" s="40"/>
      <c r="I37" s="121"/>
      <c r="J37" s="40"/>
      <c r="K37" s="43"/>
    </row>
    <row r="38" spans="2:11" s="1" customFormat="1" ht="25.35" customHeight="1">
      <c r="B38" s="39"/>
      <c r="C38" s="135"/>
      <c r="D38" s="136" t="s">
        <v>48</v>
      </c>
      <c r="E38" s="77"/>
      <c r="F38" s="77"/>
      <c r="G38" s="137" t="s">
        <v>49</v>
      </c>
      <c r="H38" s="138" t="s">
        <v>50</v>
      </c>
      <c r="I38" s="139"/>
      <c r="J38" s="140">
        <f>SUM(J29:J36)</f>
        <v>0</v>
      </c>
      <c r="K38" s="141"/>
    </row>
    <row r="39" spans="2:11" s="1" customFormat="1" ht="14.45" customHeight="1">
      <c r="B39" s="54"/>
      <c r="C39" s="55"/>
      <c r="D39" s="55"/>
      <c r="E39" s="55"/>
      <c r="F39" s="55"/>
      <c r="G39" s="55"/>
      <c r="H39" s="55"/>
      <c r="I39" s="142"/>
      <c r="J39" s="55"/>
      <c r="K39" s="56"/>
    </row>
    <row r="43" spans="2:11" s="1" customFormat="1" ht="6.95" customHeight="1">
      <c r="B43" s="143"/>
      <c r="C43" s="144"/>
      <c r="D43" s="144"/>
      <c r="E43" s="144"/>
      <c r="F43" s="144"/>
      <c r="G43" s="144"/>
      <c r="H43" s="144"/>
      <c r="I43" s="145"/>
      <c r="J43" s="144"/>
      <c r="K43" s="146"/>
    </row>
    <row r="44" spans="2:11" s="1" customFormat="1" ht="36.950000000000003" customHeight="1">
      <c r="B44" s="39"/>
      <c r="C44" s="28" t="s">
        <v>95</v>
      </c>
      <c r="D44" s="40"/>
      <c r="E44" s="40"/>
      <c r="F44" s="40"/>
      <c r="G44" s="40"/>
      <c r="H44" s="40"/>
      <c r="I44" s="121"/>
      <c r="J44" s="40"/>
      <c r="K44" s="43"/>
    </row>
    <row r="45" spans="2:11" s="1" customFormat="1" ht="6.95" customHeight="1">
      <c r="B45" s="39"/>
      <c r="C45" s="40"/>
      <c r="D45" s="40"/>
      <c r="E45" s="40"/>
      <c r="F45" s="40"/>
      <c r="G45" s="40"/>
      <c r="H45" s="40"/>
      <c r="I45" s="121"/>
      <c r="J45" s="40"/>
      <c r="K45" s="43"/>
    </row>
    <row r="46" spans="2:11" s="1" customFormat="1" ht="14.45" customHeight="1">
      <c r="B46" s="39"/>
      <c r="C46" s="35" t="s">
        <v>18</v>
      </c>
      <c r="D46" s="40"/>
      <c r="E46" s="40"/>
      <c r="F46" s="40"/>
      <c r="G46" s="40"/>
      <c r="H46" s="40"/>
      <c r="I46" s="121"/>
      <c r="J46" s="40"/>
      <c r="K46" s="43"/>
    </row>
    <row r="47" spans="2:11" s="1" customFormat="1" ht="22.5" customHeight="1">
      <c r="B47" s="39"/>
      <c r="C47" s="40"/>
      <c r="D47" s="40"/>
      <c r="E47" s="362" t="str">
        <f>E7</f>
        <v>Rozdělení stávajících bytů na byty menší, Štramberská 2B , O-Vítkovice</v>
      </c>
      <c r="F47" s="368"/>
      <c r="G47" s="368"/>
      <c r="H47" s="368"/>
      <c r="I47" s="121"/>
      <c r="J47" s="40"/>
      <c r="K47" s="43"/>
    </row>
    <row r="48" spans="2:11" ht="15">
      <c r="B48" s="26"/>
      <c r="C48" s="35" t="s">
        <v>91</v>
      </c>
      <c r="D48" s="27"/>
      <c r="E48" s="27"/>
      <c r="F48" s="27"/>
      <c r="G48" s="27"/>
      <c r="H48" s="27"/>
      <c r="I48" s="120"/>
      <c r="J48" s="27"/>
      <c r="K48" s="29"/>
    </row>
    <row r="49" spans="2:47" s="1" customFormat="1" ht="22.5" customHeight="1">
      <c r="B49" s="39"/>
      <c r="C49" s="40"/>
      <c r="D49" s="40"/>
      <c r="E49" s="362" t="s">
        <v>92</v>
      </c>
      <c r="F49" s="363"/>
      <c r="G49" s="363"/>
      <c r="H49" s="363"/>
      <c r="I49" s="121"/>
      <c r="J49" s="40"/>
      <c r="K49" s="43"/>
    </row>
    <row r="50" spans="2:47" s="1" customFormat="1" ht="14.45" customHeight="1">
      <c r="B50" s="39"/>
      <c r="C50" s="35" t="s">
        <v>93</v>
      </c>
      <c r="D50" s="40"/>
      <c r="E50" s="40"/>
      <c r="F50" s="40"/>
      <c r="G50" s="40"/>
      <c r="H50" s="40"/>
      <c r="I50" s="121"/>
      <c r="J50" s="40"/>
      <c r="K50" s="43"/>
    </row>
    <row r="51" spans="2:47" s="1" customFormat="1" ht="23.25" customHeight="1">
      <c r="B51" s="39"/>
      <c r="C51" s="40"/>
      <c r="D51" s="40"/>
      <c r="E51" s="364" t="str">
        <f>E11</f>
        <v>11_2017 - Zdravotechnika</v>
      </c>
      <c r="F51" s="363"/>
      <c r="G51" s="363"/>
      <c r="H51" s="363"/>
      <c r="I51" s="121"/>
      <c r="J51" s="40"/>
      <c r="K51" s="43"/>
    </row>
    <row r="52" spans="2:47" s="1" customFormat="1" ht="6.95" customHeight="1">
      <c r="B52" s="39"/>
      <c r="C52" s="40"/>
      <c r="D52" s="40"/>
      <c r="E52" s="40"/>
      <c r="F52" s="40"/>
      <c r="G52" s="40"/>
      <c r="H52" s="40"/>
      <c r="I52" s="121"/>
      <c r="J52" s="40"/>
      <c r="K52" s="43"/>
    </row>
    <row r="53" spans="2:47" s="1" customFormat="1" ht="18" customHeight="1">
      <c r="B53" s="39"/>
      <c r="C53" s="35" t="s">
        <v>23</v>
      </c>
      <c r="D53" s="40"/>
      <c r="E53" s="40"/>
      <c r="F53" s="33" t="str">
        <f>F14</f>
        <v xml:space="preserve"> </v>
      </c>
      <c r="G53" s="40"/>
      <c r="H53" s="40"/>
      <c r="I53" s="122" t="s">
        <v>25</v>
      </c>
      <c r="J53" s="123" t="str">
        <f>IF(J14="","",J14)</f>
        <v>15.5.2017</v>
      </c>
      <c r="K53" s="43"/>
    </row>
    <row r="54" spans="2:47" s="1" customFormat="1" ht="6.95" customHeight="1">
      <c r="B54" s="39"/>
      <c r="C54" s="40"/>
      <c r="D54" s="40"/>
      <c r="E54" s="40"/>
      <c r="F54" s="40"/>
      <c r="G54" s="40"/>
      <c r="H54" s="40"/>
      <c r="I54" s="121"/>
      <c r="J54" s="40"/>
      <c r="K54" s="43"/>
    </row>
    <row r="55" spans="2:47" s="1" customFormat="1" ht="15">
      <c r="B55" s="39"/>
      <c r="C55" s="35" t="s">
        <v>27</v>
      </c>
      <c r="D55" s="40"/>
      <c r="E55" s="40"/>
      <c r="F55" s="33" t="str">
        <f>E17</f>
        <v>Statutární město Ostrava, m.o.Vítkovice</v>
      </c>
      <c r="G55" s="40"/>
      <c r="H55" s="40"/>
      <c r="I55" s="122" t="s">
        <v>33</v>
      </c>
      <c r="J55" s="33" t="str">
        <f>E23</f>
        <v>Projekt 2010, Ruská 43, Ostrava</v>
      </c>
      <c r="K55" s="43"/>
    </row>
    <row r="56" spans="2:47" s="1" customFormat="1" ht="14.45" customHeight="1">
      <c r="B56" s="39"/>
      <c r="C56" s="35" t="s">
        <v>31</v>
      </c>
      <c r="D56" s="40"/>
      <c r="E56" s="40"/>
      <c r="F56" s="33" t="str">
        <f>IF(E20="","",E20)</f>
        <v/>
      </c>
      <c r="G56" s="40"/>
      <c r="H56" s="40"/>
      <c r="I56" s="121"/>
      <c r="J56" s="40"/>
      <c r="K56" s="43"/>
    </row>
    <row r="57" spans="2:47" s="1" customFormat="1" ht="10.35" customHeight="1">
      <c r="B57" s="39"/>
      <c r="C57" s="40"/>
      <c r="D57" s="40"/>
      <c r="E57" s="40"/>
      <c r="F57" s="40"/>
      <c r="G57" s="40"/>
      <c r="H57" s="40"/>
      <c r="I57" s="121"/>
      <c r="J57" s="40"/>
      <c r="K57" s="43"/>
    </row>
    <row r="58" spans="2:47" s="1" customFormat="1" ht="29.25" customHeight="1">
      <c r="B58" s="39"/>
      <c r="C58" s="147" t="s">
        <v>96</v>
      </c>
      <c r="D58" s="135"/>
      <c r="E58" s="135"/>
      <c r="F58" s="135"/>
      <c r="G58" s="135"/>
      <c r="H58" s="135"/>
      <c r="I58" s="148"/>
      <c r="J58" s="149" t="s">
        <v>97</v>
      </c>
      <c r="K58" s="150"/>
    </row>
    <row r="59" spans="2:47" s="1" customFormat="1" ht="10.35" customHeight="1">
      <c r="B59" s="39"/>
      <c r="C59" s="40"/>
      <c r="D59" s="40"/>
      <c r="E59" s="40"/>
      <c r="F59" s="40"/>
      <c r="G59" s="40"/>
      <c r="H59" s="40"/>
      <c r="I59" s="121"/>
      <c r="J59" s="40"/>
      <c r="K59" s="43"/>
    </row>
    <row r="60" spans="2:47" s="1" customFormat="1" ht="29.25" customHeight="1">
      <c r="B60" s="39"/>
      <c r="C60" s="151" t="s">
        <v>98</v>
      </c>
      <c r="D60" s="40"/>
      <c r="E60" s="40"/>
      <c r="F60" s="40"/>
      <c r="G60" s="40"/>
      <c r="H60" s="40"/>
      <c r="I60" s="121"/>
      <c r="J60" s="131">
        <f>J93</f>
        <v>0</v>
      </c>
      <c r="K60" s="43"/>
      <c r="AU60" s="22" t="s">
        <v>99</v>
      </c>
    </row>
    <row r="61" spans="2:47" s="8" customFormat="1" ht="24.95" customHeight="1">
      <c r="B61" s="152"/>
      <c r="C61" s="153"/>
      <c r="D61" s="154" t="s">
        <v>100</v>
      </c>
      <c r="E61" s="155"/>
      <c r="F61" s="155"/>
      <c r="G61" s="155"/>
      <c r="H61" s="155"/>
      <c r="I61" s="156"/>
      <c r="J61" s="157">
        <f>J94</f>
        <v>0</v>
      </c>
      <c r="K61" s="158"/>
    </row>
    <row r="62" spans="2:47" s="9" customFormat="1" ht="19.899999999999999" customHeight="1">
      <c r="B62" s="159"/>
      <c r="C62" s="160"/>
      <c r="D62" s="161" t="s">
        <v>101</v>
      </c>
      <c r="E62" s="162"/>
      <c r="F62" s="162"/>
      <c r="G62" s="162"/>
      <c r="H62" s="162"/>
      <c r="I62" s="163"/>
      <c r="J62" s="164">
        <f>J95</f>
        <v>0</v>
      </c>
      <c r="K62" s="165"/>
    </row>
    <row r="63" spans="2:47" s="9" customFormat="1" ht="19.899999999999999" customHeight="1">
      <c r="B63" s="159"/>
      <c r="C63" s="160"/>
      <c r="D63" s="161" t="s">
        <v>102</v>
      </c>
      <c r="E63" s="162"/>
      <c r="F63" s="162"/>
      <c r="G63" s="162"/>
      <c r="H63" s="162"/>
      <c r="I63" s="163"/>
      <c r="J63" s="164">
        <f>J108</f>
        <v>0</v>
      </c>
      <c r="K63" s="165"/>
    </row>
    <row r="64" spans="2:47" s="9" customFormat="1" ht="19.899999999999999" customHeight="1">
      <c r="B64" s="159"/>
      <c r="C64" s="160"/>
      <c r="D64" s="161" t="s">
        <v>103</v>
      </c>
      <c r="E64" s="162"/>
      <c r="F64" s="162"/>
      <c r="G64" s="162"/>
      <c r="H64" s="162"/>
      <c r="I64" s="163"/>
      <c r="J64" s="164">
        <f>J115</f>
        <v>0</v>
      </c>
      <c r="K64" s="165"/>
    </row>
    <row r="65" spans="2:12" s="9" customFormat="1" ht="19.899999999999999" customHeight="1">
      <c r="B65" s="159"/>
      <c r="C65" s="160"/>
      <c r="D65" s="161" t="s">
        <v>104</v>
      </c>
      <c r="E65" s="162"/>
      <c r="F65" s="162"/>
      <c r="G65" s="162"/>
      <c r="H65" s="162"/>
      <c r="I65" s="163"/>
      <c r="J65" s="164">
        <f>J134</f>
        <v>0</v>
      </c>
      <c r="K65" s="165"/>
    </row>
    <row r="66" spans="2:12" s="8" customFormat="1" ht="24.95" customHeight="1">
      <c r="B66" s="152"/>
      <c r="C66" s="153"/>
      <c r="D66" s="154" t="s">
        <v>105</v>
      </c>
      <c r="E66" s="155"/>
      <c r="F66" s="155"/>
      <c r="G66" s="155"/>
      <c r="H66" s="155"/>
      <c r="I66" s="156"/>
      <c r="J66" s="157">
        <f>J137</f>
        <v>0</v>
      </c>
      <c r="K66" s="158"/>
    </row>
    <row r="67" spans="2:12" s="9" customFormat="1" ht="19.899999999999999" customHeight="1">
      <c r="B67" s="159"/>
      <c r="C67" s="160"/>
      <c r="D67" s="161" t="s">
        <v>106</v>
      </c>
      <c r="E67" s="162"/>
      <c r="F67" s="162"/>
      <c r="G67" s="162"/>
      <c r="H67" s="162"/>
      <c r="I67" s="163"/>
      <c r="J67" s="164">
        <f>J138</f>
        <v>0</v>
      </c>
      <c r="K67" s="165"/>
    </row>
    <row r="68" spans="2:12" s="9" customFormat="1" ht="19.899999999999999" customHeight="1">
      <c r="B68" s="159"/>
      <c r="C68" s="160"/>
      <c r="D68" s="161" t="s">
        <v>107</v>
      </c>
      <c r="E68" s="162"/>
      <c r="F68" s="162"/>
      <c r="G68" s="162"/>
      <c r="H68" s="162"/>
      <c r="I68" s="163"/>
      <c r="J68" s="164">
        <f>J200</f>
        <v>0</v>
      </c>
      <c r="K68" s="165"/>
    </row>
    <row r="69" spans="2:12" s="9" customFormat="1" ht="19.899999999999999" customHeight="1">
      <c r="B69" s="159"/>
      <c r="C69" s="160"/>
      <c r="D69" s="161" t="s">
        <v>108</v>
      </c>
      <c r="E69" s="162"/>
      <c r="F69" s="162"/>
      <c r="G69" s="162"/>
      <c r="H69" s="162"/>
      <c r="I69" s="163"/>
      <c r="J69" s="164">
        <f>J308</f>
        <v>0</v>
      </c>
      <c r="K69" s="165"/>
    </row>
    <row r="70" spans="2:12" s="9" customFormat="1" ht="19.899999999999999" customHeight="1">
      <c r="B70" s="159"/>
      <c r="C70" s="160"/>
      <c r="D70" s="161" t="s">
        <v>109</v>
      </c>
      <c r="E70" s="162"/>
      <c r="F70" s="162"/>
      <c r="G70" s="162"/>
      <c r="H70" s="162"/>
      <c r="I70" s="163"/>
      <c r="J70" s="164">
        <f>J413</f>
        <v>0</v>
      </c>
      <c r="K70" s="165"/>
    </row>
    <row r="71" spans="2:12" s="9" customFormat="1" ht="19.899999999999999" customHeight="1">
      <c r="B71" s="159"/>
      <c r="C71" s="160"/>
      <c r="D71" s="161" t="s">
        <v>110</v>
      </c>
      <c r="E71" s="162"/>
      <c r="F71" s="162"/>
      <c r="G71" s="162"/>
      <c r="H71" s="162"/>
      <c r="I71" s="163"/>
      <c r="J71" s="164">
        <f>J424</f>
        <v>0</v>
      </c>
      <c r="K71" s="165"/>
    </row>
    <row r="72" spans="2:12" s="1" customFormat="1" ht="21.75" customHeight="1">
      <c r="B72" s="39"/>
      <c r="C72" s="40"/>
      <c r="D72" s="40"/>
      <c r="E72" s="40"/>
      <c r="F72" s="40"/>
      <c r="G72" s="40"/>
      <c r="H72" s="40"/>
      <c r="I72" s="121"/>
      <c r="J72" s="40"/>
      <c r="K72" s="43"/>
    </row>
    <row r="73" spans="2:12" s="1" customFormat="1" ht="6.95" customHeight="1">
      <c r="B73" s="54"/>
      <c r="C73" s="55"/>
      <c r="D73" s="55"/>
      <c r="E73" s="55"/>
      <c r="F73" s="55"/>
      <c r="G73" s="55"/>
      <c r="H73" s="55"/>
      <c r="I73" s="142"/>
      <c r="J73" s="55"/>
      <c r="K73" s="56"/>
    </row>
    <row r="77" spans="2:12" s="1" customFormat="1" ht="6.95" customHeight="1">
      <c r="B77" s="57"/>
      <c r="C77" s="58"/>
      <c r="D77" s="58"/>
      <c r="E77" s="58"/>
      <c r="F77" s="58"/>
      <c r="G77" s="58"/>
      <c r="H77" s="58"/>
      <c r="I77" s="145"/>
      <c r="J77" s="58"/>
      <c r="K77" s="58"/>
      <c r="L77" s="59"/>
    </row>
    <row r="78" spans="2:12" s="1" customFormat="1" ht="36.950000000000003" customHeight="1">
      <c r="B78" s="39"/>
      <c r="C78" s="60" t="s">
        <v>111</v>
      </c>
      <c r="D78" s="61"/>
      <c r="E78" s="61"/>
      <c r="F78" s="61"/>
      <c r="G78" s="61"/>
      <c r="H78" s="61"/>
      <c r="I78" s="166"/>
      <c r="J78" s="61"/>
      <c r="K78" s="61"/>
      <c r="L78" s="59"/>
    </row>
    <row r="79" spans="2:12" s="1" customFormat="1" ht="6.95" customHeight="1">
      <c r="B79" s="39"/>
      <c r="C79" s="61"/>
      <c r="D79" s="61"/>
      <c r="E79" s="61"/>
      <c r="F79" s="61"/>
      <c r="G79" s="61"/>
      <c r="H79" s="61"/>
      <c r="I79" s="166"/>
      <c r="J79" s="61"/>
      <c r="K79" s="61"/>
      <c r="L79" s="59"/>
    </row>
    <row r="80" spans="2:12" s="1" customFormat="1" ht="14.45" customHeight="1">
      <c r="B80" s="39"/>
      <c r="C80" s="63" t="s">
        <v>18</v>
      </c>
      <c r="D80" s="61"/>
      <c r="E80" s="61"/>
      <c r="F80" s="61"/>
      <c r="G80" s="61"/>
      <c r="H80" s="61"/>
      <c r="I80" s="166"/>
      <c r="J80" s="61"/>
      <c r="K80" s="61"/>
      <c r="L80" s="59"/>
    </row>
    <row r="81" spans="2:65" s="1" customFormat="1" ht="22.5" customHeight="1">
      <c r="B81" s="39"/>
      <c r="C81" s="61"/>
      <c r="D81" s="61"/>
      <c r="E81" s="365" t="str">
        <f>E7</f>
        <v>Rozdělení stávajících bytů na byty menší, Štramberská 2B , O-Vítkovice</v>
      </c>
      <c r="F81" s="366"/>
      <c r="G81" s="366"/>
      <c r="H81" s="366"/>
      <c r="I81" s="166"/>
      <c r="J81" s="61"/>
      <c r="K81" s="61"/>
      <c r="L81" s="59"/>
    </row>
    <row r="82" spans="2:65" ht="15">
      <c r="B82" s="26"/>
      <c r="C82" s="63" t="s">
        <v>91</v>
      </c>
      <c r="D82" s="167"/>
      <c r="E82" s="167"/>
      <c r="F82" s="167"/>
      <c r="G82" s="167"/>
      <c r="H82" s="167"/>
      <c r="J82" s="167"/>
      <c r="K82" s="167"/>
      <c r="L82" s="168"/>
    </row>
    <row r="83" spans="2:65" s="1" customFormat="1" ht="22.5" customHeight="1">
      <c r="B83" s="39"/>
      <c r="C83" s="61"/>
      <c r="D83" s="61"/>
      <c r="E83" s="365" t="s">
        <v>92</v>
      </c>
      <c r="F83" s="367"/>
      <c r="G83" s="367"/>
      <c r="H83" s="367"/>
      <c r="I83" s="166"/>
      <c r="J83" s="61"/>
      <c r="K83" s="61"/>
      <c r="L83" s="59"/>
    </row>
    <row r="84" spans="2:65" s="1" customFormat="1" ht="14.45" customHeight="1">
      <c r="B84" s="39"/>
      <c r="C84" s="63" t="s">
        <v>93</v>
      </c>
      <c r="D84" s="61"/>
      <c r="E84" s="61"/>
      <c r="F84" s="61"/>
      <c r="G84" s="61"/>
      <c r="H84" s="61"/>
      <c r="I84" s="166"/>
      <c r="J84" s="61"/>
      <c r="K84" s="61"/>
      <c r="L84" s="59"/>
    </row>
    <row r="85" spans="2:65" s="1" customFormat="1" ht="23.25" customHeight="1">
      <c r="B85" s="39"/>
      <c r="C85" s="61"/>
      <c r="D85" s="61"/>
      <c r="E85" s="329" t="str">
        <f>E11</f>
        <v>11_2017 - Zdravotechnika</v>
      </c>
      <c r="F85" s="367"/>
      <c r="G85" s="367"/>
      <c r="H85" s="367"/>
      <c r="I85" s="166"/>
      <c r="J85" s="61"/>
      <c r="K85" s="61"/>
      <c r="L85" s="59"/>
    </row>
    <row r="86" spans="2:65" s="1" customFormat="1" ht="6.95" customHeight="1">
      <c r="B86" s="39"/>
      <c r="C86" s="61"/>
      <c r="D86" s="61"/>
      <c r="E86" s="61"/>
      <c r="F86" s="61"/>
      <c r="G86" s="61"/>
      <c r="H86" s="61"/>
      <c r="I86" s="166"/>
      <c r="J86" s="61"/>
      <c r="K86" s="61"/>
      <c r="L86" s="59"/>
    </row>
    <row r="87" spans="2:65" s="1" customFormat="1" ht="18" customHeight="1">
      <c r="B87" s="39"/>
      <c r="C87" s="63" t="s">
        <v>23</v>
      </c>
      <c r="D87" s="61"/>
      <c r="E87" s="61"/>
      <c r="F87" s="169" t="str">
        <f>F14</f>
        <v xml:space="preserve"> </v>
      </c>
      <c r="G87" s="61"/>
      <c r="H87" s="61"/>
      <c r="I87" s="170" t="s">
        <v>25</v>
      </c>
      <c r="J87" s="71" t="str">
        <f>IF(J14="","",J14)</f>
        <v>15.5.2017</v>
      </c>
      <c r="K87" s="61"/>
      <c r="L87" s="59"/>
    </row>
    <row r="88" spans="2:65" s="1" customFormat="1" ht="6.95" customHeight="1">
      <c r="B88" s="39"/>
      <c r="C88" s="61"/>
      <c r="D88" s="61"/>
      <c r="E88" s="61"/>
      <c r="F88" s="61"/>
      <c r="G88" s="61"/>
      <c r="H88" s="61"/>
      <c r="I88" s="166"/>
      <c r="J88" s="61"/>
      <c r="K88" s="61"/>
      <c r="L88" s="59"/>
    </row>
    <row r="89" spans="2:65" s="1" customFormat="1" ht="15">
      <c r="B89" s="39"/>
      <c r="C89" s="63" t="s">
        <v>27</v>
      </c>
      <c r="D89" s="61"/>
      <c r="E89" s="61"/>
      <c r="F89" s="169" t="str">
        <f>E17</f>
        <v>Statutární město Ostrava, m.o.Vítkovice</v>
      </c>
      <c r="G89" s="61"/>
      <c r="H89" s="61"/>
      <c r="I89" s="170" t="s">
        <v>33</v>
      </c>
      <c r="J89" s="169" t="str">
        <f>E23</f>
        <v>Projekt 2010, Ruská 43, Ostrava</v>
      </c>
      <c r="K89" s="61"/>
      <c r="L89" s="59"/>
    </row>
    <row r="90" spans="2:65" s="1" customFormat="1" ht="14.45" customHeight="1">
      <c r="B90" s="39"/>
      <c r="C90" s="63" t="s">
        <v>31</v>
      </c>
      <c r="D90" s="61"/>
      <c r="E90" s="61"/>
      <c r="F90" s="169" t="str">
        <f>IF(E20="","",E20)</f>
        <v/>
      </c>
      <c r="G90" s="61"/>
      <c r="H90" s="61"/>
      <c r="I90" s="166"/>
      <c r="J90" s="61"/>
      <c r="K90" s="61"/>
      <c r="L90" s="59"/>
    </row>
    <row r="91" spans="2:65" s="1" customFormat="1" ht="10.35" customHeight="1">
      <c r="B91" s="39"/>
      <c r="C91" s="61"/>
      <c r="D91" s="61"/>
      <c r="E91" s="61"/>
      <c r="F91" s="61"/>
      <c r="G91" s="61"/>
      <c r="H91" s="61"/>
      <c r="I91" s="166"/>
      <c r="J91" s="61"/>
      <c r="K91" s="61"/>
      <c r="L91" s="59"/>
    </row>
    <row r="92" spans="2:65" s="10" customFormat="1" ht="29.25" customHeight="1">
      <c r="B92" s="171"/>
      <c r="C92" s="172" t="s">
        <v>112</v>
      </c>
      <c r="D92" s="173" t="s">
        <v>57</v>
      </c>
      <c r="E92" s="173" t="s">
        <v>53</v>
      </c>
      <c r="F92" s="173" t="s">
        <v>113</v>
      </c>
      <c r="G92" s="173" t="s">
        <v>114</v>
      </c>
      <c r="H92" s="173" t="s">
        <v>115</v>
      </c>
      <c r="I92" s="174" t="s">
        <v>116</v>
      </c>
      <c r="J92" s="173" t="s">
        <v>97</v>
      </c>
      <c r="K92" s="175" t="s">
        <v>117</v>
      </c>
      <c r="L92" s="176"/>
      <c r="M92" s="79" t="s">
        <v>118</v>
      </c>
      <c r="N92" s="80" t="s">
        <v>42</v>
      </c>
      <c r="O92" s="80" t="s">
        <v>119</v>
      </c>
      <c r="P92" s="80" t="s">
        <v>120</v>
      </c>
      <c r="Q92" s="80" t="s">
        <v>121</v>
      </c>
      <c r="R92" s="80" t="s">
        <v>122</v>
      </c>
      <c r="S92" s="80" t="s">
        <v>123</v>
      </c>
      <c r="T92" s="81" t="s">
        <v>124</v>
      </c>
    </row>
    <row r="93" spans="2:65" s="1" customFormat="1" ht="29.25" customHeight="1">
      <c r="B93" s="39"/>
      <c r="C93" s="85" t="s">
        <v>98</v>
      </c>
      <c r="D93" s="61"/>
      <c r="E93" s="61"/>
      <c r="F93" s="61"/>
      <c r="G93" s="61"/>
      <c r="H93" s="61"/>
      <c r="I93" s="166"/>
      <c r="J93" s="177">
        <f>BK93</f>
        <v>0</v>
      </c>
      <c r="K93" s="61"/>
      <c r="L93" s="59"/>
      <c r="M93" s="82"/>
      <c r="N93" s="83"/>
      <c r="O93" s="83"/>
      <c r="P93" s="178">
        <f>P94+P137</f>
        <v>0</v>
      </c>
      <c r="Q93" s="83"/>
      <c r="R93" s="178">
        <f>R94+R137</f>
        <v>3.1551200000000001</v>
      </c>
      <c r="S93" s="83"/>
      <c r="T93" s="179">
        <f>T94+T137</f>
        <v>14.56644</v>
      </c>
      <c r="AT93" s="22" t="s">
        <v>71</v>
      </c>
      <c r="AU93" s="22" t="s">
        <v>99</v>
      </c>
      <c r="BK93" s="180">
        <f>BK94+BK137</f>
        <v>0</v>
      </c>
    </row>
    <row r="94" spans="2:65" s="11" customFormat="1" ht="37.35" customHeight="1">
      <c r="B94" s="181"/>
      <c r="C94" s="182"/>
      <c r="D94" s="183" t="s">
        <v>71</v>
      </c>
      <c r="E94" s="184" t="s">
        <v>125</v>
      </c>
      <c r="F94" s="184" t="s">
        <v>126</v>
      </c>
      <c r="G94" s="182"/>
      <c r="H94" s="182"/>
      <c r="I94" s="185"/>
      <c r="J94" s="186">
        <f>BK94</f>
        <v>0</v>
      </c>
      <c r="K94" s="182"/>
      <c r="L94" s="187"/>
      <c r="M94" s="188"/>
      <c r="N94" s="189"/>
      <c r="O94" s="189"/>
      <c r="P94" s="190">
        <f>P95+P108+P115+P134</f>
        <v>0</v>
      </c>
      <c r="Q94" s="189"/>
      <c r="R94" s="190">
        <f>R95+R108+R115+R134</f>
        <v>1.33256</v>
      </c>
      <c r="S94" s="189"/>
      <c r="T94" s="191">
        <f>T95+T108+T115+T134</f>
        <v>13.404</v>
      </c>
      <c r="AR94" s="192" t="s">
        <v>78</v>
      </c>
      <c r="AT94" s="193" t="s">
        <v>71</v>
      </c>
      <c r="AU94" s="193" t="s">
        <v>72</v>
      </c>
      <c r="AY94" s="192" t="s">
        <v>127</v>
      </c>
      <c r="BK94" s="194">
        <f>BK95+BK108+BK115+BK134</f>
        <v>0</v>
      </c>
    </row>
    <row r="95" spans="2:65" s="11" customFormat="1" ht="19.899999999999999" customHeight="1">
      <c r="B95" s="181"/>
      <c r="C95" s="182"/>
      <c r="D95" s="195" t="s">
        <v>71</v>
      </c>
      <c r="E95" s="196" t="s">
        <v>78</v>
      </c>
      <c r="F95" s="196" t="s">
        <v>128</v>
      </c>
      <c r="G95" s="182"/>
      <c r="H95" s="182"/>
      <c r="I95" s="185"/>
      <c r="J95" s="197">
        <f>BK95</f>
        <v>0</v>
      </c>
      <c r="K95" s="182"/>
      <c r="L95" s="187"/>
      <c r="M95" s="188"/>
      <c r="N95" s="189"/>
      <c r="O95" s="189"/>
      <c r="P95" s="190">
        <f>SUM(P96:P107)</f>
        <v>0</v>
      </c>
      <c r="Q95" s="189"/>
      <c r="R95" s="190">
        <f>SUM(R96:R107)</f>
        <v>0</v>
      </c>
      <c r="S95" s="189"/>
      <c r="T95" s="191">
        <f>SUM(T96:T107)</f>
        <v>0</v>
      </c>
      <c r="AR95" s="192" t="s">
        <v>78</v>
      </c>
      <c r="AT95" s="193" t="s">
        <v>71</v>
      </c>
      <c r="AU95" s="193" t="s">
        <v>78</v>
      </c>
      <c r="AY95" s="192" t="s">
        <v>127</v>
      </c>
      <c r="BK95" s="194">
        <f>SUM(BK96:BK107)</f>
        <v>0</v>
      </c>
    </row>
    <row r="96" spans="2:65" s="1" customFormat="1" ht="31.5" customHeight="1">
      <c r="B96" s="39"/>
      <c r="C96" s="198" t="s">
        <v>78</v>
      </c>
      <c r="D96" s="198" t="s">
        <v>129</v>
      </c>
      <c r="E96" s="199" t="s">
        <v>130</v>
      </c>
      <c r="F96" s="200" t="s">
        <v>131</v>
      </c>
      <c r="G96" s="201" t="s">
        <v>132</v>
      </c>
      <c r="H96" s="202">
        <v>12.6</v>
      </c>
      <c r="I96" s="203"/>
      <c r="J96" s="204">
        <f>ROUND(I96*H96,2)</f>
        <v>0</v>
      </c>
      <c r="K96" s="200" t="s">
        <v>133</v>
      </c>
      <c r="L96" s="59"/>
      <c r="M96" s="205" t="s">
        <v>21</v>
      </c>
      <c r="N96" s="206" t="s">
        <v>44</v>
      </c>
      <c r="O96" s="40"/>
      <c r="P96" s="207">
        <f>O96*H96</f>
        <v>0</v>
      </c>
      <c r="Q96" s="207">
        <v>0</v>
      </c>
      <c r="R96" s="207">
        <f>Q96*H96</f>
        <v>0</v>
      </c>
      <c r="S96" s="207">
        <v>0</v>
      </c>
      <c r="T96" s="208">
        <f>S96*H96</f>
        <v>0</v>
      </c>
      <c r="AR96" s="22" t="s">
        <v>134</v>
      </c>
      <c r="AT96" s="22" t="s">
        <v>129</v>
      </c>
      <c r="AU96" s="22" t="s">
        <v>83</v>
      </c>
      <c r="AY96" s="22" t="s">
        <v>127</v>
      </c>
      <c r="BE96" s="209">
        <f>IF(N96="základní",J96,0)</f>
        <v>0</v>
      </c>
      <c r="BF96" s="209">
        <f>IF(N96="snížená",J96,0)</f>
        <v>0</v>
      </c>
      <c r="BG96" s="209">
        <f>IF(N96="zákl. přenesená",J96,0)</f>
        <v>0</v>
      </c>
      <c r="BH96" s="209">
        <f>IF(N96="sníž. přenesená",J96,0)</f>
        <v>0</v>
      </c>
      <c r="BI96" s="209">
        <f>IF(N96="nulová",J96,0)</f>
        <v>0</v>
      </c>
      <c r="BJ96" s="22" t="s">
        <v>83</v>
      </c>
      <c r="BK96" s="209">
        <f>ROUND(I96*H96,2)</f>
        <v>0</v>
      </c>
      <c r="BL96" s="22" t="s">
        <v>134</v>
      </c>
      <c r="BM96" s="22" t="s">
        <v>135</v>
      </c>
    </row>
    <row r="97" spans="2:65" s="1" customFormat="1" ht="27">
      <c r="B97" s="39"/>
      <c r="C97" s="61"/>
      <c r="D97" s="210" t="s">
        <v>136</v>
      </c>
      <c r="E97" s="61"/>
      <c r="F97" s="211" t="s">
        <v>137</v>
      </c>
      <c r="G97" s="61"/>
      <c r="H97" s="61"/>
      <c r="I97" s="166"/>
      <c r="J97" s="61"/>
      <c r="K97" s="61"/>
      <c r="L97" s="59"/>
      <c r="M97" s="212"/>
      <c r="N97" s="40"/>
      <c r="O97" s="40"/>
      <c r="P97" s="40"/>
      <c r="Q97" s="40"/>
      <c r="R97" s="40"/>
      <c r="S97" s="40"/>
      <c r="T97" s="76"/>
      <c r="AT97" s="22" t="s">
        <v>136</v>
      </c>
      <c r="AU97" s="22" t="s">
        <v>83</v>
      </c>
    </row>
    <row r="98" spans="2:65" s="12" customFormat="1">
      <c r="B98" s="213"/>
      <c r="C98" s="214"/>
      <c r="D98" s="215" t="s">
        <v>138</v>
      </c>
      <c r="E98" s="216" t="s">
        <v>21</v>
      </c>
      <c r="F98" s="217" t="s">
        <v>139</v>
      </c>
      <c r="G98" s="214"/>
      <c r="H98" s="218">
        <v>12.6</v>
      </c>
      <c r="I98" s="219"/>
      <c r="J98" s="214"/>
      <c r="K98" s="214"/>
      <c r="L98" s="220"/>
      <c r="M98" s="221"/>
      <c r="N98" s="222"/>
      <c r="O98" s="222"/>
      <c r="P98" s="222"/>
      <c r="Q98" s="222"/>
      <c r="R98" s="222"/>
      <c r="S98" s="222"/>
      <c r="T98" s="223"/>
      <c r="AT98" s="224" t="s">
        <v>138</v>
      </c>
      <c r="AU98" s="224" t="s">
        <v>83</v>
      </c>
      <c r="AV98" s="12" t="s">
        <v>83</v>
      </c>
      <c r="AW98" s="12" t="s">
        <v>35</v>
      </c>
      <c r="AX98" s="12" t="s">
        <v>78</v>
      </c>
      <c r="AY98" s="224" t="s">
        <v>127</v>
      </c>
    </row>
    <row r="99" spans="2:65" s="1" customFormat="1" ht="44.25" customHeight="1">
      <c r="B99" s="39"/>
      <c r="C99" s="198" t="s">
        <v>83</v>
      </c>
      <c r="D99" s="198" t="s">
        <v>129</v>
      </c>
      <c r="E99" s="199" t="s">
        <v>140</v>
      </c>
      <c r="F99" s="200" t="s">
        <v>141</v>
      </c>
      <c r="G99" s="201" t="s">
        <v>132</v>
      </c>
      <c r="H99" s="202">
        <v>12.6</v>
      </c>
      <c r="I99" s="203"/>
      <c r="J99" s="204">
        <f>ROUND(I99*H99,2)</f>
        <v>0</v>
      </c>
      <c r="K99" s="200" t="s">
        <v>133</v>
      </c>
      <c r="L99" s="59"/>
      <c r="M99" s="205" t="s">
        <v>21</v>
      </c>
      <c r="N99" s="206" t="s">
        <v>44</v>
      </c>
      <c r="O99" s="40"/>
      <c r="P99" s="207">
        <f>O99*H99</f>
        <v>0</v>
      </c>
      <c r="Q99" s="207">
        <v>0</v>
      </c>
      <c r="R99" s="207">
        <f>Q99*H99</f>
        <v>0</v>
      </c>
      <c r="S99" s="207">
        <v>0</v>
      </c>
      <c r="T99" s="208">
        <f>S99*H99</f>
        <v>0</v>
      </c>
      <c r="AR99" s="22" t="s">
        <v>134</v>
      </c>
      <c r="AT99" s="22" t="s">
        <v>129</v>
      </c>
      <c r="AU99" s="22" t="s">
        <v>83</v>
      </c>
      <c r="AY99" s="22" t="s">
        <v>127</v>
      </c>
      <c r="BE99" s="209">
        <f>IF(N99="základní",J99,0)</f>
        <v>0</v>
      </c>
      <c r="BF99" s="209">
        <f>IF(N99="snížená",J99,0)</f>
        <v>0</v>
      </c>
      <c r="BG99" s="209">
        <f>IF(N99="zákl. přenesená",J99,0)</f>
        <v>0</v>
      </c>
      <c r="BH99" s="209">
        <f>IF(N99="sníž. přenesená",J99,0)</f>
        <v>0</v>
      </c>
      <c r="BI99" s="209">
        <f>IF(N99="nulová",J99,0)</f>
        <v>0</v>
      </c>
      <c r="BJ99" s="22" t="s">
        <v>83</v>
      </c>
      <c r="BK99" s="209">
        <f>ROUND(I99*H99,2)</f>
        <v>0</v>
      </c>
      <c r="BL99" s="22" t="s">
        <v>134</v>
      </c>
      <c r="BM99" s="22" t="s">
        <v>142</v>
      </c>
    </row>
    <row r="100" spans="2:65" s="1" customFormat="1" ht="27">
      <c r="B100" s="39"/>
      <c r="C100" s="61"/>
      <c r="D100" s="210" t="s">
        <v>136</v>
      </c>
      <c r="E100" s="61"/>
      <c r="F100" s="211" t="s">
        <v>137</v>
      </c>
      <c r="G100" s="61"/>
      <c r="H100" s="61"/>
      <c r="I100" s="166"/>
      <c r="J100" s="61"/>
      <c r="K100" s="61"/>
      <c r="L100" s="59"/>
      <c r="M100" s="212"/>
      <c r="N100" s="40"/>
      <c r="O100" s="40"/>
      <c r="P100" s="40"/>
      <c r="Q100" s="40"/>
      <c r="R100" s="40"/>
      <c r="S100" s="40"/>
      <c r="T100" s="76"/>
      <c r="AT100" s="22" t="s">
        <v>136</v>
      </c>
      <c r="AU100" s="22" t="s">
        <v>83</v>
      </c>
    </row>
    <row r="101" spans="2:65" s="12" customFormat="1">
      <c r="B101" s="213"/>
      <c r="C101" s="214"/>
      <c r="D101" s="215" t="s">
        <v>138</v>
      </c>
      <c r="E101" s="216" t="s">
        <v>21</v>
      </c>
      <c r="F101" s="217" t="s">
        <v>139</v>
      </c>
      <c r="G101" s="214"/>
      <c r="H101" s="218">
        <v>12.6</v>
      </c>
      <c r="I101" s="219"/>
      <c r="J101" s="214"/>
      <c r="K101" s="214"/>
      <c r="L101" s="220"/>
      <c r="M101" s="221"/>
      <c r="N101" s="222"/>
      <c r="O101" s="222"/>
      <c r="P101" s="222"/>
      <c r="Q101" s="222"/>
      <c r="R101" s="222"/>
      <c r="S101" s="222"/>
      <c r="T101" s="223"/>
      <c r="AT101" s="224" t="s">
        <v>138</v>
      </c>
      <c r="AU101" s="224" t="s">
        <v>83</v>
      </c>
      <c r="AV101" s="12" t="s">
        <v>83</v>
      </c>
      <c r="AW101" s="12" t="s">
        <v>35</v>
      </c>
      <c r="AX101" s="12" t="s">
        <v>78</v>
      </c>
      <c r="AY101" s="224" t="s">
        <v>127</v>
      </c>
    </row>
    <row r="102" spans="2:65" s="1" customFormat="1" ht="31.5" customHeight="1">
      <c r="B102" s="39"/>
      <c r="C102" s="198" t="s">
        <v>143</v>
      </c>
      <c r="D102" s="198" t="s">
        <v>129</v>
      </c>
      <c r="E102" s="199" t="s">
        <v>144</v>
      </c>
      <c r="F102" s="200" t="s">
        <v>145</v>
      </c>
      <c r="G102" s="201" t="s">
        <v>132</v>
      </c>
      <c r="H102" s="202">
        <v>12.6</v>
      </c>
      <c r="I102" s="203"/>
      <c r="J102" s="204">
        <f>ROUND(I102*H102,2)</f>
        <v>0</v>
      </c>
      <c r="K102" s="200" t="s">
        <v>133</v>
      </c>
      <c r="L102" s="59"/>
      <c r="M102" s="205" t="s">
        <v>21</v>
      </c>
      <c r="N102" s="206" t="s">
        <v>44</v>
      </c>
      <c r="O102" s="40"/>
      <c r="P102" s="207">
        <f>O102*H102</f>
        <v>0</v>
      </c>
      <c r="Q102" s="207">
        <v>0</v>
      </c>
      <c r="R102" s="207">
        <f>Q102*H102</f>
        <v>0</v>
      </c>
      <c r="S102" s="207">
        <v>0</v>
      </c>
      <c r="T102" s="208">
        <f>S102*H102</f>
        <v>0</v>
      </c>
      <c r="AR102" s="22" t="s">
        <v>134</v>
      </c>
      <c r="AT102" s="22" t="s">
        <v>129</v>
      </c>
      <c r="AU102" s="22" t="s">
        <v>83</v>
      </c>
      <c r="AY102" s="22" t="s">
        <v>127</v>
      </c>
      <c r="BE102" s="209">
        <f>IF(N102="základní",J102,0)</f>
        <v>0</v>
      </c>
      <c r="BF102" s="209">
        <f>IF(N102="snížená",J102,0)</f>
        <v>0</v>
      </c>
      <c r="BG102" s="209">
        <f>IF(N102="zákl. přenesená",J102,0)</f>
        <v>0</v>
      </c>
      <c r="BH102" s="209">
        <f>IF(N102="sníž. přenesená",J102,0)</f>
        <v>0</v>
      </c>
      <c r="BI102" s="209">
        <f>IF(N102="nulová",J102,0)</f>
        <v>0</v>
      </c>
      <c r="BJ102" s="22" t="s">
        <v>83</v>
      </c>
      <c r="BK102" s="209">
        <f>ROUND(I102*H102,2)</f>
        <v>0</v>
      </c>
      <c r="BL102" s="22" t="s">
        <v>134</v>
      </c>
      <c r="BM102" s="22" t="s">
        <v>146</v>
      </c>
    </row>
    <row r="103" spans="2:65" s="1" customFormat="1" ht="27">
      <c r="B103" s="39"/>
      <c r="C103" s="61"/>
      <c r="D103" s="210" t="s">
        <v>136</v>
      </c>
      <c r="E103" s="61"/>
      <c r="F103" s="211" t="s">
        <v>137</v>
      </c>
      <c r="G103" s="61"/>
      <c r="H103" s="61"/>
      <c r="I103" s="166"/>
      <c r="J103" s="61"/>
      <c r="K103" s="61"/>
      <c r="L103" s="59"/>
      <c r="M103" s="212"/>
      <c r="N103" s="40"/>
      <c r="O103" s="40"/>
      <c r="P103" s="40"/>
      <c r="Q103" s="40"/>
      <c r="R103" s="40"/>
      <c r="S103" s="40"/>
      <c r="T103" s="76"/>
      <c r="AT103" s="22" t="s">
        <v>136</v>
      </c>
      <c r="AU103" s="22" t="s">
        <v>83</v>
      </c>
    </row>
    <row r="104" spans="2:65" s="12" customFormat="1">
      <c r="B104" s="213"/>
      <c r="C104" s="214"/>
      <c r="D104" s="215" t="s">
        <v>138</v>
      </c>
      <c r="E104" s="216" t="s">
        <v>21</v>
      </c>
      <c r="F104" s="217" t="s">
        <v>139</v>
      </c>
      <c r="G104" s="214"/>
      <c r="H104" s="218">
        <v>12.6</v>
      </c>
      <c r="I104" s="219"/>
      <c r="J104" s="214"/>
      <c r="K104" s="214"/>
      <c r="L104" s="220"/>
      <c r="M104" s="221"/>
      <c r="N104" s="222"/>
      <c r="O104" s="222"/>
      <c r="P104" s="222"/>
      <c r="Q104" s="222"/>
      <c r="R104" s="222"/>
      <c r="S104" s="222"/>
      <c r="T104" s="223"/>
      <c r="AT104" s="224" t="s">
        <v>138</v>
      </c>
      <c r="AU104" s="224" t="s">
        <v>83</v>
      </c>
      <c r="AV104" s="12" t="s">
        <v>83</v>
      </c>
      <c r="AW104" s="12" t="s">
        <v>35</v>
      </c>
      <c r="AX104" s="12" t="s">
        <v>78</v>
      </c>
      <c r="AY104" s="224" t="s">
        <v>127</v>
      </c>
    </row>
    <row r="105" spans="2:65" s="1" customFormat="1" ht="31.5" customHeight="1">
      <c r="B105" s="39"/>
      <c r="C105" s="198" t="s">
        <v>134</v>
      </c>
      <c r="D105" s="198" t="s">
        <v>129</v>
      </c>
      <c r="E105" s="199" t="s">
        <v>147</v>
      </c>
      <c r="F105" s="200" t="s">
        <v>148</v>
      </c>
      <c r="G105" s="201" t="s">
        <v>132</v>
      </c>
      <c r="H105" s="202">
        <v>12.6</v>
      </c>
      <c r="I105" s="203"/>
      <c r="J105" s="204">
        <f>ROUND(I105*H105,2)</f>
        <v>0</v>
      </c>
      <c r="K105" s="200" t="s">
        <v>133</v>
      </c>
      <c r="L105" s="59"/>
      <c r="M105" s="205" t="s">
        <v>21</v>
      </c>
      <c r="N105" s="206" t="s">
        <v>44</v>
      </c>
      <c r="O105" s="40"/>
      <c r="P105" s="207">
        <f>O105*H105</f>
        <v>0</v>
      </c>
      <c r="Q105" s="207">
        <v>0</v>
      </c>
      <c r="R105" s="207">
        <f>Q105*H105</f>
        <v>0</v>
      </c>
      <c r="S105" s="207">
        <v>0</v>
      </c>
      <c r="T105" s="208">
        <f>S105*H105</f>
        <v>0</v>
      </c>
      <c r="AR105" s="22" t="s">
        <v>134</v>
      </c>
      <c r="AT105" s="22" t="s">
        <v>129</v>
      </c>
      <c r="AU105" s="22" t="s">
        <v>83</v>
      </c>
      <c r="AY105" s="22" t="s">
        <v>127</v>
      </c>
      <c r="BE105" s="209">
        <f>IF(N105="základní",J105,0)</f>
        <v>0</v>
      </c>
      <c r="BF105" s="209">
        <f>IF(N105="snížená",J105,0)</f>
        <v>0</v>
      </c>
      <c r="BG105" s="209">
        <f>IF(N105="zákl. přenesená",J105,0)</f>
        <v>0</v>
      </c>
      <c r="BH105" s="209">
        <f>IF(N105="sníž. přenesená",J105,0)</f>
        <v>0</v>
      </c>
      <c r="BI105" s="209">
        <f>IF(N105="nulová",J105,0)</f>
        <v>0</v>
      </c>
      <c r="BJ105" s="22" t="s">
        <v>83</v>
      </c>
      <c r="BK105" s="209">
        <f>ROUND(I105*H105,2)</f>
        <v>0</v>
      </c>
      <c r="BL105" s="22" t="s">
        <v>134</v>
      </c>
      <c r="BM105" s="22" t="s">
        <v>149</v>
      </c>
    </row>
    <row r="106" spans="2:65" s="1" customFormat="1" ht="27">
      <c r="B106" s="39"/>
      <c r="C106" s="61"/>
      <c r="D106" s="210" t="s">
        <v>136</v>
      </c>
      <c r="E106" s="61"/>
      <c r="F106" s="211" t="s">
        <v>137</v>
      </c>
      <c r="G106" s="61"/>
      <c r="H106" s="61"/>
      <c r="I106" s="166"/>
      <c r="J106" s="61"/>
      <c r="K106" s="61"/>
      <c r="L106" s="59"/>
      <c r="M106" s="212"/>
      <c r="N106" s="40"/>
      <c r="O106" s="40"/>
      <c r="P106" s="40"/>
      <c r="Q106" s="40"/>
      <c r="R106" s="40"/>
      <c r="S106" s="40"/>
      <c r="T106" s="76"/>
      <c r="AT106" s="22" t="s">
        <v>136</v>
      </c>
      <c r="AU106" s="22" t="s">
        <v>83</v>
      </c>
    </row>
    <row r="107" spans="2:65" s="12" customFormat="1">
      <c r="B107" s="213"/>
      <c r="C107" s="214"/>
      <c r="D107" s="210" t="s">
        <v>138</v>
      </c>
      <c r="E107" s="225" t="s">
        <v>21</v>
      </c>
      <c r="F107" s="226" t="s">
        <v>139</v>
      </c>
      <c r="G107" s="214"/>
      <c r="H107" s="227">
        <v>12.6</v>
      </c>
      <c r="I107" s="219"/>
      <c r="J107" s="214"/>
      <c r="K107" s="214"/>
      <c r="L107" s="220"/>
      <c r="M107" s="221"/>
      <c r="N107" s="222"/>
      <c r="O107" s="222"/>
      <c r="P107" s="222"/>
      <c r="Q107" s="222"/>
      <c r="R107" s="222"/>
      <c r="S107" s="222"/>
      <c r="T107" s="223"/>
      <c r="AT107" s="224" t="s">
        <v>138</v>
      </c>
      <c r="AU107" s="224" t="s">
        <v>83</v>
      </c>
      <c r="AV107" s="12" t="s">
        <v>83</v>
      </c>
      <c r="AW107" s="12" t="s">
        <v>35</v>
      </c>
      <c r="AX107" s="12" t="s">
        <v>78</v>
      </c>
      <c r="AY107" s="224" t="s">
        <v>127</v>
      </c>
    </row>
    <row r="108" spans="2:65" s="11" customFormat="1" ht="29.85" customHeight="1">
      <c r="B108" s="181"/>
      <c r="C108" s="182"/>
      <c r="D108" s="195" t="s">
        <v>71</v>
      </c>
      <c r="E108" s="196" t="s">
        <v>134</v>
      </c>
      <c r="F108" s="196" t="s">
        <v>150</v>
      </c>
      <c r="G108" s="182"/>
      <c r="H108" s="182"/>
      <c r="I108" s="185"/>
      <c r="J108" s="197">
        <f>BK108</f>
        <v>0</v>
      </c>
      <c r="K108" s="182"/>
      <c r="L108" s="187"/>
      <c r="M108" s="188"/>
      <c r="N108" s="189"/>
      <c r="O108" s="189"/>
      <c r="P108" s="190">
        <f>SUM(P109:P114)</f>
        <v>0</v>
      </c>
      <c r="Q108" s="189"/>
      <c r="R108" s="190">
        <f>SUM(R109:R114)</f>
        <v>1.3320000000000001</v>
      </c>
      <c r="S108" s="189"/>
      <c r="T108" s="191">
        <f>SUM(T109:T114)</f>
        <v>0</v>
      </c>
      <c r="AR108" s="192" t="s">
        <v>78</v>
      </c>
      <c r="AT108" s="193" t="s">
        <v>71</v>
      </c>
      <c r="AU108" s="193" t="s">
        <v>78</v>
      </c>
      <c r="AY108" s="192" t="s">
        <v>127</v>
      </c>
      <c r="BK108" s="194">
        <f>SUM(BK109:BK114)</f>
        <v>0</v>
      </c>
    </row>
    <row r="109" spans="2:65" s="1" customFormat="1" ht="44.25" customHeight="1">
      <c r="B109" s="39"/>
      <c r="C109" s="198" t="s">
        <v>151</v>
      </c>
      <c r="D109" s="198" t="s">
        <v>129</v>
      </c>
      <c r="E109" s="199" t="s">
        <v>152</v>
      </c>
      <c r="F109" s="200" t="s">
        <v>153</v>
      </c>
      <c r="G109" s="201" t="s">
        <v>154</v>
      </c>
      <c r="H109" s="202">
        <v>25</v>
      </c>
      <c r="I109" s="203"/>
      <c r="J109" s="204">
        <f>ROUND(I109*H109,2)</f>
        <v>0</v>
      </c>
      <c r="K109" s="200" t="s">
        <v>133</v>
      </c>
      <c r="L109" s="59"/>
      <c r="M109" s="205" t="s">
        <v>21</v>
      </c>
      <c r="N109" s="206" t="s">
        <v>44</v>
      </c>
      <c r="O109" s="40"/>
      <c r="P109" s="207">
        <f>O109*H109</f>
        <v>0</v>
      </c>
      <c r="Q109" s="207">
        <v>5.3280000000000001E-2</v>
      </c>
      <c r="R109" s="207">
        <f>Q109*H109</f>
        <v>1.3320000000000001</v>
      </c>
      <c r="S109" s="207">
        <v>0</v>
      </c>
      <c r="T109" s="208">
        <f>S109*H109</f>
        <v>0</v>
      </c>
      <c r="AR109" s="22" t="s">
        <v>134</v>
      </c>
      <c r="AT109" s="22" t="s">
        <v>129</v>
      </c>
      <c r="AU109" s="22" t="s">
        <v>83</v>
      </c>
      <c r="AY109" s="22" t="s">
        <v>127</v>
      </c>
      <c r="BE109" s="209">
        <f>IF(N109="základní",J109,0)</f>
        <v>0</v>
      </c>
      <c r="BF109" s="209">
        <f>IF(N109="snížená",J109,0)</f>
        <v>0</v>
      </c>
      <c r="BG109" s="209">
        <f>IF(N109="zákl. přenesená",J109,0)</f>
        <v>0</v>
      </c>
      <c r="BH109" s="209">
        <f>IF(N109="sníž. přenesená",J109,0)</f>
        <v>0</v>
      </c>
      <c r="BI109" s="209">
        <f>IF(N109="nulová",J109,0)</f>
        <v>0</v>
      </c>
      <c r="BJ109" s="22" t="s">
        <v>83</v>
      </c>
      <c r="BK109" s="209">
        <f>ROUND(I109*H109,2)</f>
        <v>0</v>
      </c>
      <c r="BL109" s="22" t="s">
        <v>134</v>
      </c>
      <c r="BM109" s="22" t="s">
        <v>155</v>
      </c>
    </row>
    <row r="110" spans="2:65" s="1" customFormat="1" ht="27">
      <c r="B110" s="39"/>
      <c r="C110" s="61"/>
      <c r="D110" s="210" t="s">
        <v>136</v>
      </c>
      <c r="E110" s="61"/>
      <c r="F110" s="211" t="s">
        <v>156</v>
      </c>
      <c r="G110" s="61"/>
      <c r="H110" s="61"/>
      <c r="I110" s="166"/>
      <c r="J110" s="61"/>
      <c r="K110" s="61"/>
      <c r="L110" s="59"/>
      <c r="M110" s="212"/>
      <c r="N110" s="40"/>
      <c r="O110" s="40"/>
      <c r="P110" s="40"/>
      <c r="Q110" s="40"/>
      <c r="R110" s="40"/>
      <c r="S110" s="40"/>
      <c r="T110" s="76"/>
      <c r="AT110" s="22" t="s">
        <v>136</v>
      </c>
      <c r="AU110" s="22" t="s">
        <v>83</v>
      </c>
    </row>
    <row r="111" spans="2:65" s="12" customFormat="1">
      <c r="B111" s="213"/>
      <c r="C111" s="214"/>
      <c r="D111" s="215" t="s">
        <v>138</v>
      </c>
      <c r="E111" s="216" t="s">
        <v>21</v>
      </c>
      <c r="F111" s="217" t="s">
        <v>157</v>
      </c>
      <c r="G111" s="214"/>
      <c r="H111" s="218">
        <v>25</v>
      </c>
      <c r="I111" s="219"/>
      <c r="J111" s="214"/>
      <c r="K111" s="214"/>
      <c r="L111" s="220"/>
      <c r="M111" s="221"/>
      <c r="N111" s="222"/>
      <c r="O111" s="222"/>
      <c r="P111" s="222"/>
      <c r="Q111" s="222"/>
      <c r="R111" s="222"/>
      <c r="S111" s="222"/>
      <c r="T111" s="223"/>
      <c r="AT111" s="224" t="s">
        <v>138</v>
      </c>
      <c r="AU111" s="224" t="s">
        <v>83</v>
      </c>
      <c r="AV111" s="12" t="s">
        <v>83</v>
      </c>
      <c r="AW111" s="12" t="s">
        <v>35</v>
      </c>
      <c r="AX111" s="12" t="s">
        <v>78</v>
      </c>
      <c r="AY111" s="224" t="s">
        <v>127</v>
      </c>
    </row>
    <row r="112" spans="2:65" s="1" customFormat="1" ht="31.5" customHeight="1">
      <c r="B112" s="39"/>
      <c r="C112" s="198" t="s">
        <v>158</v>
      </c>
      <c r="D112" s="198" t="s">
        <v>129</v>
      </c>
      <c r="E112" s="199" t="s">
        <v>159</v>
      </c>
      <c r="F112" s="200" t="s">
        <v>160</v>
      </c>
      <c r="G112" s="201" t="s">
        <v>132</v>
      </c>
      <c r="H112" s="202">
        <v>2.52</v>
      </c>
      <c r="I112" s="203"/>
      <c r="J112" s="204">
        <f>ROUND(I112*H112,2)</f>
        <v>0</v>
      </c>
      <c r="K112" s="200" t="s">
        <v>133</v>
      </c>
      <c r="L112" s="59"/>
      <c r="M112" s="205" t="s">
        <v>21</v>
      </c>
      <c r="N112" s="206" t="s">
        <v>44</v>
      </c>
      <c r="O112" s="40"/>
      <c r="P112" s="207">
        <f>O112*H112</f>
        <v>0</v>
      </c>
      <c r="Q112" s="207">
        <v>0</v>
      </c>
      <c r="R112" s="207">
        <f>Q112*H112</f>
        <v>0</v>
      </c>
      <c r="S112" s="207">
        <v>0</v>
      </c>
      <c r="T112" s="208">
        <f>S112*H112</f>
        <v>0</v>
      </c>
      <c r="AR112" s="22" t="s">
        <v>134</v>
      </c>
      <c r="AT112" s="22" t="s">
        <v>129</v>
      </c>
      <c r="AU112" s="22" t="s">
        <v>83</v>
      </c>
      <c r="AY112" s="22" t="s">
        <v>127</v>
      </c>
      <c r="BE112" s="209">
        <f>IF(N112="základní",J112,0)</f>
        <v>0</v>
      </c>
      <c r="BF112" s="209">
        <f>IF(N112="snížená",J112,0)</f>
        <v>0</v>
      </c>
      <c r="BG112" s="209">
        <f>IF(N112="zákl. přenesená",J112,0)</f>
        <v>0</v>
      </c>
      <c r="BH112" s="209">
        <f>IF(N112="sníž. přenesená",J112,0)</f>
        <v>0</v>
      </c>
      <c r="BI112" s="209">
        <f>IF(N112="nulová",J112,0)</f>
        <v>0</v>
      </c>
      <c r="BJ112" s="22" t="s">
        <v>83</v>
      </c>
      <c r="BK112" s="209">
        <f>ROUND(I112*H112,2)</f>
        <v>0</v>
      </c>
      <c r="BL112" s="22" t="s">
        <v>134</v>
      </c>
      <c r="BM112" s="22" t="s">
        <v>161</v>
      </c>
    </row>
    <row r="113" spans="2:65" s="1" customFormat="1" ht="27">
      <c r="B113" s="39"/>
      <c r="C113" s="61"/>
      <c r="D113" s="210" t="s">
        <v>136</v>
      </c>
      <c r="E113" s="61"/>
      <c r="F113" s="211" t="s">
        <v>137</v>
      </c>
      <c r="G113" s="61"/>
      <c r="H113" s="61"/>
      <c r="I113" s="166"/>
      <c r="J113" s="61"/>
      <c r="K113" s="61"/>
      <c r="L113" s="59"/>
      <c r="M113" s="212"/>
      <c r="N113" s="40"/>
      <c r="O113" s="40"/>
      <c r="P113" s="40"/>
      <c r="Q113" s="40"/>
      <c r="R113" s="40"/>
      <c r="S113" s="40"/>
      <c r="T113" s="76"/>
      <c r="AT113" s="22" t="s">
        <v>136</v>
      </c>
      <c r="AU113" s="22" t="s">
        <v>83</v>
      </c>
    </row>
    <row r="114" spans="2:65" s="12" customFormat="1">
      <c r="B114" s="213"/>
      <c r="C114" s="214"/>
      <c r="D114" s="210" t="s">
        <v>138</v>
      </c>
      <c r="E114" s="225" t="s">
        <v>21</v>
      </c>
      <c r="F114" s="226" t="s">
        <v>162</v>
      </c>
      <c r="G114" s="214"/>
      <c r="H114" s="227">
        <v>2.52</v>
      </c>
      <c r="I114" s="219"/>
      <c r="J114" s="214"/>
      <c r="K114" s="214"/>
      <c r="L114" s="220"/>
      <c r="M114" s="221"/>
      <c r="N114" s="222"/>
      <c r="O114" s="222"/>
      <c r="P114" s="222"/>
      <c r="Q114" s="222"/>
      <c r="R114" s="222"/>
      <c r="S114" s="222"/>
      <c r="T114" s="223"/>
      <c r="AT114" s="224" t="s">
        <v>138</v>
      </c>
      <c r="AU114" s="224" t="s">
        <v>83</v>
      </c>
      <c r="AV114" s="12" t="s">
        <v>83</v>
      </c>
      <c r="AW114" s="12" t="s">
        <v>35</v>
      </c>
      <c r="AX114" s="12" t="s">
        <v>78</v>
      </c>
      <c r="AY114" s="224" t="s">
        <v>127</v>
      </c>
    </row>
    <row r="115" spans="2:65" s="11" customFormat="1" ht="29.85" customHeight="1">
      <c r="B115" s="181"/>
      <c r="C115" s="182"/>
      <c r="D115" s="195" t="s">
        <v>71</v>
      </c>
      <c r="E115" s="196" t="s">
        <v>163</v>
      </c>
      <c r="F115" s="196" t="s">
        <v>164</v>
      </c>
      <c r="G115" s="182"/>
      <c r="H115" s="182"/>
      <c r="I115" s="185"/>
      <c r="J115" s="197">
        <f>BK115</f>
        <v>0</v>
      </c>
      <c r="K115" s="182"/>
      <c r="L115" s="187"/>
      <c r="M115" s="188"/>
      <c r="N115" s="189"/>
      <c r="O115" s="189"/>
      <c r="P115" s="190">
        <f>SUM(P116:P133)</f>
        <v>0</v>
      </c>
      <c r="Q115" s="189"/>
      <c r="R115" s="190">
        <f>SUM(R116:R133)</f>
        <v>5.6000000000000006E-4</v>
      </c>
      <c r="S115" s="189"/>
      <c r="T115" s="191">
        <f>SUM(T116:T133)</f>
        <v>13.404</v>
      </c>
      <c r="AR115" s="192" t="s">
        <v>78</v>
      </c>
      <c r="AT115" s="193" t="s">
        <v>71</v>
      </c>
      <c r="AU115" s="193" t="s">
        <v>78</v>
      </c>
      <c r="AY115" s="192" t="s">
        <v>127</v>
      </c>
      <c r="BK115" s="194">
        <f>SUM(BK116:BK133)</f>
        <v>0</v>
      </c>
    </row>
    <row r="116" spans="2:65" s="1" customFormat="1" ht="22.5" customHeight="1">
      <c r="B116" s="39"/>
      <c r="C116" s="198" t="s">
        <v>165</v>
      </c>
      <c r="D116" s="198" t="s">
        <v>129</v>
      </c>
      <c r="E116" s="199" t="s">
        <v>166</v>
      </c>
      <c r="F116" s="200" t="s">
        <v>167</v>
      </c>
      <c r="G116" s="201" t="s">
        <v>132</v>
      </c>
      <c r="H116" s="202">
        <v>2.52</v>
      </c>
      <c r="I116" s="203"/>
      <c r="J116" s="204">
        <f>ROUND(I116*H116,2)</f>
        <v>0</v>
      </c>
      <c r="K116" s="200" t="s">
        <v>133</v>
      </c>
      <c r="L116" s="59"/>
      <c r="M116" s="205" t="s">
        <v>21</v>
      </c>
      <c r="N116" s="206" t="s">
        <v>44</v>
      </c>
      <c r="O116" s="40"/>
      <c r="P116" s="207">
        <f>O116*H116</f>
        <v>0</v>
      </c>
      <c r="Q116" s="207">
        <v>0</v>
      </c>
      <c r="R116" s="207">
        <f>Q116*H116</f>
        <v>0</v>
      </c>
      <c r="S116" s="207">
        <v>2.2000000000000002</v>
      </c>
      <c r="T116" s="208">
        <f>S116*H116</f>
        <v>5.5440000000000005</v>
      </c>
      <c r="AR116" s="22" t="s">
        <v>134</v>
      </c>
      <c r="AT116" s="22" t="s">
        <v>129</v>
      </c>
      <c r="AU116" s="22" t="s">
        <v>83</v>
      </c>
      <c r="AY116" s="22" t="s">
        <v>127</v>
      </c>
      <c r="BE116" s="209">
        <f>IF(N116="základní",J116,0)</f>
        <v>0</v>
      </c>
      <c r="BF116" s="209">
        <f>IF(N116="snížená",J116,0)</f>
        <v>0</v>
      </c>
      <c r="BG116" s="209">
        <f>IF(N116="zákl. přenesená",J116,0)</f>
        <v>0</v>
      </c>
      <c r="BH116" s="209">
        <f>IF(N116="sníž. přenesená",J116,0)</f>
        <v>0</v>
      </c>
      <c r="BI116" s="209">
        <f>IF(N116="nulová",J116,0)</f>
        <v>0</v>
      </c>
      <c r="BJ116" s="22" t="s">
        <v>83</v>
      </c>
      <c r="BK116" s="209">
        <f>ROUND(I116*H116,2)</f>
        <v>0</v>
      </c>
      <c r="BL116" s="22" t="s">
        <v>134</v>
      </c>
      <c r="BM116" s="22" t="s">
        <v>168</v>
      </c>
    </row>
    <row r="117" spans="2:65" s="1" customFormat="1" ht="27">
      <c r="B117" s="39"/>
      <c r="C117" s="61"/>
      <c r="D117" s="210" t="s">
        <v>136</v>
      </c>
      <c r="E117" s="61"/>
      <c r="F117" s="211" t="s">
        <v>137</v>
      </c>
      <c r="G117" s="61"/>
      <c r="H117" s="61"/>
      <c r="I117" s="166"/>
      <c r="J117" s="61"/>
      <c r="K117" s="61"/>
      <c r="L117" s="59"/>
      <c r="M117" s="212"/>
      <c r="N117" s="40"/>
      <c r="O117" s="40"/>
      <c r="P117" s="40"/>
      <c r="Q117" s="40"/>
      <c r="R117" s="40"/>
      <c r="S117" s="40"/>
      <c r="T117" s="76"/>
      <c r="AT117" s="22" t="s">
        <v>136</v>
      </c>
      <c r="AU117" s="22" t="s">
        <v>83</v>
      </c>
    </row>
    <row r="118" spans="2:65" s="12" customFormat="1">
      <c r="B118" s="213"/>
      <c r="C118" s="214"/>
      <c r="D118" s="215" t="s">
        <v>138</v>
      </c>
      <c r="E118" s="216" t="s">
        <v>21</v>
      </c>
      <c r="F118" s="217" t="s">
        <v>162</v>
      </c>
      <c r="G118" s="214"/>
      <c r="H118" s="218">
        <v>2.52</v>
      </c>
      <c r="I118" s="219"/>
      <c r="J118" s="214"/>
      <c r="K118" s="214"/>
      <c r="L118" s="220"/>
      <c r="M118" s="221"/>
      <c r="N118" s="222"/>
      <c r="O118" s="222"/>
      <c r="P118" s="222"/>
      <c r="Q118" s="222"/>
      <c r="R118" s="222"/>
      <c r="S118" s="222"/>
      <c r="T118" s="223"/>
      <c r="AT118" s="224" t="s">
        <v>138</v>
      </c>
      <c r="AU118" s="224" t="s">
        <v>83</v>
      </c>
      <c r="AV118" s="12" t="s">
        <v>83</v>
      </c>
      <c r="AW118" s="12" t="s">
        <v>35</v>
      </c>
      <c r="AX118" s="12" t="s">
        <v>78</v>
      </c>
      <c r="AY118" s="224" t="s">
        <v>127</v>
      </c>
    </row>
    <row r="119" spans="2:65" s="1" customFormat="1" ht="22.5" customHeight="1">
      <c r="B119" s="39"/>
      <c r="C119" s="198" t="s">
        <v>169</v>
      </c>
      <c r="D119" s="198" t="s">
        <v>129</v>
      </c>
      <c r="E119" s="199" t="s">
        <v>170</v>
      </c>
      <c r="F119" s="200" t="s">
        <v>171</v>
      </c>
      <c r="G119" s="201" t="s">
        <v>172</v>
      </c>
      <c r="H119" s="202">
        <v>28</v>
      </c>
      <c r="I119" s="203"/>
      <c r="J119" s="204">
        <f>ROUND(I119*H119,2)</f>
        <v>0</v>
      </c>
      <c r="K119" s="200" t="s">
        <v>133</v>
      </c>
      <c r="L119" s="59"/>
      <c r="M119" s="205" t="s">
        <v>21</v>
      </c>
      <c r="N119" s="206" t="s">
        <v>44</v>
      </c>
      <c r="O119" s="40"/>
      <c r="P119" s="207">
        <f>O119*H119</f>
        <v>0</v>
      </c>
      <c r="Q119" s="207">
        <v>0</v>
      </c>
      <c r="R119" s="207">
        <f>Q119*H119</f>
        <v>0</v>
      </c>
      <c r="S119" s="207">
        <v>6.3E-2</v>
      </c>
      <c r="T119" s="208">
        <f>S119*H119</f>
        <v>1.764</v>
      </c>
      <c r="AR119" s="22" t="s">
        <v>134</v>
      </c>
      <c r="AT119" s="22" t="s">
        <v>129</v>
      </c>
      <c r="AU119" s="22" t="s">
        <v>83</v>
      </c>
      <c r="AY119" s="22" t="s">
        <v>127</v>
      </c>
      <c r="BE119" s="209">
        <f>IF(N119="základní",J119,0)</f>
        <v>0</v>
      </c>
      <c r="BF119" s="209">
        <f>IF(N119="snížená",J119,0)</f>
        <v>0</v>
      </c>
      <c r="BG119" s="209">
        <f>IF(N119="zákl. přenesená",J119,0)</f>
        <v>0</v>
      </c>
      <c r="BH119" s="209">
        <f>IF(N119="sníž. přenesená",J119,0)</f>
        <v>0</v>
      </c>
      <c r="BI119" s="209">
        <f>IF(N119="nulová",J119,0)</f>
        <v>0</v>
      </c>
      <c r="BJ119" s="22" t="s">
        <v>83</v>
      </c>
      <c r="BK119" s="209">
        <f>ROUND(I119*H119,2)</f>
        <v>0</v>
      </c>
      <c r="BL119" s="22" t="s">
        <v>134</v>
      </c>
      <c r="BM119" s="22" t="s">
        <v>173</v>
      </c>
    </row>
    <row r="120" spans="2:65" s="1" customFormat="1" ht="27">
      <c r="B120" s="39"/>
      <c r="C120" s="61"/>
      <c r="D120" s="210" t="s">
        <v>136</v>
      </c>
      <c r="E120" s="61"/>
      <c r="F120" s="211" t="s">
        <v>137</v>
      </c>
      <c r="G120" s="61"/>
      <c r="H120" s="61"/>
      <c r="I120" s="166"/>
      <c r="J120" s="61"/>
      <c r="K120" s="61"/>
      <c r="L120" s="59"/>
      <c r="M120" s="212"/>
      <c r="N120" s="40"/>
      <c r="O120" s="40"/>
      <c r="P120" s="40"/>
      <c r="Q120" s="40"/>
      <c r="R120" s="40"/>
      <c r="S120" s="40"/>
      <c r="T120" s="76"/>
      <c r="AT120" s="22" t="s">
        <v>136</v>
      </c>
      <c r="AU120" s="22" t="s">
        <v>83</v>
      </c>
    </row>
    <row r="121" spans="2:65" s="12" customFormat="1">
      <c r="B121" s="213"/>
      <c r="C121" s="214"/>
      <c r="D121" s="215" t="s">
        <v>138</v>
      </c>
      <c r="E121" s="216" t="s">
        <v>21</v>
      </c>
      <c r="F121" s="217" t="s">
        <v>174</v>
      </c>
      <c r="G121" s="214"/>
      <c r="H121" s="218">
        <v>28</v>
      </c>
      <c r="I121" s="219"/>
      <c r="J121" s="214"/>
      <c r="K121" s="214"/>
      <c r="L121" s="220"/>
      <c r="M121" s="221"/>
      <c r="N121" s="222"/>
      <c r="O121" s="222"/>
      <c r="P121" s="222"/>
      <c r="Q121" s="222"/>
      <c r="R121" s="222"/>
      <c r="S121" s="222"/>
      <c r="T121" s="223"/>
      <c r="AT121" s="224" t="s">
        <v>138</v>
      </c>
      <c r="AU121" s="224" t="s">
        <v>83</v>
      </c>
      <c r="AV121" s="12" t="s">
        <v>83</v>
      </c>
      <c r="AW121" s="12" t="s">
        <v>35</v>
      </c>
      <c r="AX121" s="12" t="s">
        <v>78</v>
      </c>
      <c r="AY121" s="224" t="s">
        <v>127</v>
      </c>
    </row>
    <row r="122" spans="2:65" s="1" customFormat="1" ht="31.5" customHeight="1">
      <c r="B122" s="39"/>
      <c r="C122" s="198" t="s">
        <v>163</v>
      </c>
      <c r="D122" s="198" t="s">
        <v>129</v>
      </c>
      <c r="E122" s="199" t="s">
        <v>175</v>
      </c>
      <c r="F122" s="200" t="s">
        <v>176</v>
      </c>
      <c r="G122" s="201" t="s">
        <v>154</v>
      </c>
      <c r="H122" s="202">
        <v>25</v>
      </c>
      <c r="I122" s="203"/>
      <c r="J122" s="204">
        <f>ROUND(I122*H122,2)</f>
        <v>0</v>
      </c>
      <c r="K122" s="200" t="s">
        <v>133</v>
      </c>
      <c r="L122" s="59"/>
      <c r="M122" s="205" t="s">
        <v>21</v>
      </c>
      <c r="N122" s="206" t="s">
        <v>44</v>
      </c>
      <c r="O122" s="40"/>
      <c r="P122" s="207">
        <f>O122*H122</f>
        <v>0</v>
      </c>
      <c r="Q122" s="207">
        <v>0</v>
      </c>
      <c r="R122" s="207">
        <f>Q122*H122</f>
        <v>0</v>
      </c>
      <c r="S122" s="207">
        <v>0.09</v>
      </c>
      <c r="T122" s="208">
        <f>S122*H122</f>
        <v>2.25</v>
      </c>
      <c r="AR122" s="22" t="s">
        <v>134</v>
      </c>
      <c r="AT122" s="22" t="s">
        <v>129</v>
      </c>
      <c r="AU122" s="22" t="s">
        <v>83</v>
      </c>
      <c r="AY122" s="22" t="s">
        <v>127</v>
      </c>
      <c r="BE122" s="209">
        <f>IF(N122="základní",J122,0)</f>
        <v>0</v>
      </c>
      <c r="BF122" s="209">
        <f>IF(N122="snížená",J122,0)</f>
        <v>0</v>
      </c>
      <c r="BG122" s="209">
        <f>IF(N122="zákl. přenesená",J122,0)</f>
        <v>0</v>
      </c>
      <c r="BH122" s="209">
        <f>IF(N122="sníž. přenesená",J122,0)</f>
        <v>0</v>
      </c>
      <c r="BI122" s="209">
        <f>IF(N122="nulová",J122,0)</f>
        <v>0</v>
      </c>
      <c r="BJ122" s="22" t="s">
        <v>83</v>
      </c>
      <c r="BK122" s="209">
        <f>ROUND(I122*H122,2)</f>
        <v>0</v>
      </c>
      <c r="BL122" s="22" t="s">
        <v>134</v>
      </c>
      <c r="BM122" s="22" t="s">
        <v>177</v>
      </c>
    </row>
    <row r="123" spans="2:65" s="1" customFormat="1" ht="27">
      <c r="B123" s="39"/>
      <c r="C123" s="61"/>
      <c r="D123" s="210" t="s">
        <v>136</v>
      </c>
      <c r="E123" s="61"/>
      <c r="F123" s="211" t="s">
        <v>156</v>
      </c>
      <c r="G123" s="61"/>
      <c r="H123" s="61"/>
      <c r="I123" s="166"/>
      <c r="J123" s="61"/>
      <c r="K123" s="61"/>
      <c r="L123" s="59"/>
      <c r="M123" s="212"/>
      <c r="N123" s="40"/>
      <c r="O123" s="40"/>
      <c r="P123" s="40"/>
      <c r="Q123" s="40"/>
      <c r="R123" s="40"/>
      <c r="S123" s="40"/>
      <c r="T123" s="76"/>
      <c r="AT123" s="22" t="s">
        <v>136</v>
      </c>
      <c r="AU123" s="22" t="s">
        <v>83</v>
      </c>
    </row>
    <row r="124" spans="2:65" s="12" customFormat="1">
      <c r="B124" s="213"/>
      <c r="C124" s="214"/>
      <c r="D124" s="215" t="s">
        <v>138</v>
      </c>
      <c r="E124" s="216" t="s">
        <v>21</v>
      </c>
      <c r="F124" s="217" t="s">
        <v>157</v>
      </c>
      <c r="G124" s="214"/>
      <c r="H124" s="218">
        <v>25</v>
      </c>
      <c r="I124" s="219"/>
      <c r="J124" s="214"/>
      <c r="K124" s="214"/>
      <c r="L124" s="220"/>
      <c r="M124" s="221"/>
      <c r="N124" s="222"/>
      <c r="O124" s="222"/>
      <c r="P124" s="222"/>
      <c r="Q124" s="222"/>
      <c r="R124" s="222"/>
      <c r="S124" s="222"/>
      <c r="T124" s="223"/>
      <c r="AT124" s="224" t="s">
        <v>138</v>
      </c>
      <c r="AU124" s="224" t="s">
        <v>83</v>
      </c>
      <c r="AV124" s="12" t="s">
        <v>83</v>
      </c>
      <c r="AW124" s="12" t="s">
        <v>35</v>
      </c>
      <c r="AX124" s="12" t="s">
        <v>78</v>
      </c>
      <c r="AY124" s="224" t="s">
        <v>127</v>
      </c>
    </row>
    <row r="125" spans="2:65" s="1" customFormat="1" ht="31.5" customHeight="1">
      <c r="B125" s="39"/>
      <c r="C125" s="198" t="s">
        <v>178</v>
      </c>
      <c r="D125" s="198" t="s">
        <v>129</v>
      </c>
      <c r="E125" s="199" t="s">
        <v>179</v>
      </c>
      <c r="F125" s="200" t="s">
        <v>180</v>
      </c>
      <c r="G125" s="201" t="s">
        <v>172</v>
      </c>
      <c r="H125" s="202">
        <v>94</v>
      </c>
      <c r="I125" s="203"/>
      <c r="J125" s="204">
        <f>ROUND(I125*H125,2)</f>
        <v>0</v>
      </c>
      <c r="K125" s="200" t="s">
        <v>133</v>
      </c>
      <c r="L125" s="59"/>
      <c r="M125" s="205" t="s">
        <v>21</v>
      </c>
      <c r="N125" s="206" t="s">
        <v>44</v>
      </c>
      <c r="O125" s="40"/>
      <c r="P125" s="207">
        <f>O125*H125</f>
        <v>0</v>
      </c>
      <c r="Q125" s="207">
        <v>0</v>
      </c>
      <c r="R125" s="207">
        <f>Q125*H125</f>
        <v>0</v>
      </c>
      <c r="S125" s="207">
        <v>8.9999999999999993E-3</v>
      </c>
      <c r="T125" s="208">
        <f>S125*H125</f>
        <v>0.84599999999999997</v>
      </c>
      <c r="AR125" s="22" t="s">
        <v>134</v>
      </c>
      <c r="AT125" s="22" t="s">
        <v>129</v>
      </c>
      <c r="AU125" s="22" t="s">
        <v>83</v>
      </c>
      <c r="AY125" s="22" t="s">
        <v>127</v>
      </c>
      <c r="BE125" s="209">
        <f>IF(N125="základní",J125,0)</f>
        <v>0</v>
      </c>
      <c r="BF125" s="209">
        <f>IF(N125="snížená",J125,0)</f>
        <v>0</v>
      </c>
      <c r="BG125" s="209">
        <f>IF(N125="zákl. přenesená",J125,0)</f>
        <v>0</v>
      </c>
      <c r="BH125" s="209">
        <f>IF(N125="sníž. přenesená",J125,0)</f>
        <v>0</v>
      </c>
      <c r="BI125" s="209">
        <f>IF(N125="nulová",J125,0)</f>
        <v>0</v>
      </c>
      <c r="BJ125" s="22" t="s">
        <v>83</v>
      </c>
      <c r="BK125" s="209">
        <f>ROUND(I125*H125,2)</f>
        <v>0</v>
      </c>
      <c r="BL125" s="22" t="s">
        <v>134</v>
      </c>
      <c r="BM125" s="22" t="s">
        <v>181</v>
      </c>
    </row>
    <row r="126" spans="2:65" s="1" customFormat="1" ht="27">
      <c r="B126" s="39"/>
      <c r="C126" s="61"/>
      <c r="D126" s="210" t="s">
        <v>136</v>
      </c>
      <c r="E126" s="61"/>
      <c r="F126" s="211" t="s">
        <v>182</v>
      </c>
      <c r="G126" s="61"/>
      <c r="H126" s="61"/>
      <c r="I126" s="166"/>
      <c r="J126" s="61"/>
      <c r="K126" s="61"/>
      <c r="L126" s="59"/>
      <c r="M126" s="212"/>
      <c r="N126" s="40"/>
      <c r="O126" s="40"/>
      <c r="P126" s="40"/>
      <c r="Q126" s="40"/>
      <c r="R126" s="40"/>
      <c r="S126" s="40"/>
      <c r="T126" s="76"/>
      <c r="AT126" s="22" t="s">
        <v>136</v>
      </c>
      <c r="AU126" s="22" t="s">
        <v>83</v>
      </c>
    </row>
    <row r="127" spans="2:65" s="12" customFormat="1">
      <c r="B127" s="213"/>
      <c r="C127" s="214"/>
      <c r="D127" s="215" t="s">
        <v>138</v>
      </c>
      <c r="E127" s="216" t="s">
        <v>21</v>
      </c>
      <c r="F127" s="217" t="s">
        <v>183</v>
      </c>
      <c r="G127" s="214"/>
      <c r="H127" s="218">
        <v>94</v>
      </c>
      <c r="I127" s="219"/>
      <c r="J127" s="214"/>
      <c r="K127" s="214"/>
      <c r="L127" s="220"/>
      <c r="M127" s="221"/>
      <c r="N127" s="222"/>
      <c r="O127" s="222"/>
      <c r="P127" s="222"/>
      <c r="Q127" s="222"/>
      <c r="R127" s="222"/>
      <c r="S127" s="222"/>
      <c r="T127" s="223"/>
      <c r="AT127" s="224" t="s">
        <v>138</v>
      </c>
      <c r="AU127" s="224" t="s">
        <v>83</v>
      </c>
      <c r="AV127" s="12" t="s">
        <v>83</v>
      </c>
      <c r="AW127" s="12" t="s">
        <v>35</v>
      </c>
      <c r="AX127" s="12" t="s">
        <v>78</v>
      </c>
      <c r="AY127" s="224" t="s">
        <v>127</v>
      </c>
    </row>
    <row r="128" spans="2:65" s="1" customFormat="1" ht="31.5" customHeight="1">
      <c r="B128" s="39"/>
      <c r="C128" s="198" t="s">
        <v>184</v>
      </c>
      <c r="D128" s="198" t="s">
        <v>129</v>
      </c>
      <c r="E128" s="199" t="s">
        <v>185</v>
      </c>
      <c r="F128" s="200" t="s">
        <v>186</v>
      </c>
      <c r="G128" s="201" t="s">
        <v>172</v>
      </c>
      <c r="H128" s="202">
        <v>75</v>
      </c>
      <c r="I128" s="203"/>
      <c r="J128" s="204">
        <f>ROUND(I128*H128,2)</f>
        <v>0</v>
      </c>
      <c r="K128" s="200" t="s">
        <v>133</v>
      </c>
      <c r="L128" s="59"/>
      <c r="M128" s="205" t="s">
        <v>21</v>
      </c>
      <c r="N128" s="206" t="s">
        <v>44</v>
      </c>
      <c r="O128" s="40"/>
      <c r="P128" s="207">
        <f>O128*H128</f>
        <v>0</v>
      </c>
      <c r="Q128" s="207">
        <v>0</v>
      </c>
      <c r="R128" s="207">
        <f>Q128*H128</f>
        <v>0</v>
      </c>
      <c r="S128" s="207">
        <v>0.04</v>
      </c>
      <c r="T128" s="208">
        <f>S128*H128</f>
        <v>3</v>
      </c>
      <c r="AR128" s="22" t="s">
        <v>134</v>
      </c>
      <c r="AT128" s="22" t="s">
        <v>129</v>
      </c>
      <c r="AU128" s="22" t="s">
        <v>83</v>
      </c>
      <c r="AY128" s="22" t="s">
        <v>127</v>
      </c>
      <c r="BE128" s="209">
        <f>IF(N128="základní",J128,0)</f>
        <v>0</v>
      </c>
      <c r="BF128" s="209">
        <f>IF(N128="snížená",J128,0)</f>
        <v>0</v>
      </c>
      <c r="BG128" s="209">
        <f>IF(N128="zákl. přenesená",J128,0)</f>
        <v>0</v>
      </c>
      <c r="BH128" s="209">
        <f>IF(N128="sníž. přenesená",J128,0)</f>
        <v>0</v>
      </c>
      <c r="BI128" s="209">
        <f>IF(N128="nulová",J128,0)</f>
        <v>0</v>
      </c>
      <c r="BJ128" s="22" t="s">
        <v>83</v>
      </c>
      <c r="BK128" s="209">
        <f>ROUND(I128*H128,2)</f>
        <v>0</v>
      </c>
      <c r="BL128" s="22" t="s">
        <v>134</v>
      </c>
      <c r="BM128" s="22" t="s">
        <v>187</v>
      </c>
    </row>
    <row r="129" spans="2:65" s="1" customFormat="1" ht="27">
      <c r="B129" s="39"/>
      <c r="C129" s="61"/>
      <c r="D129" s="210" t="s">
        <v>136</v>
      </c>
      <c r="E129" s="61"/>
      <c r="F129" s="211" t="s">
        <v>188</v>
      </c>
      <c r="G129" s="61"/>
      <c r="H129" s="61"/>
      <c r="I129" s="166"/>
      <c r="J129" s="61"/>
      <c r="K129" s="61"/>
      <c r="L129" s="59"/>
      <c r="M129" s="212"/>
      <c r="N129" s="40"/>
      <c r="O129" s="40"/>
      <c r="P129" s="40"/>
      <c r="Q129" s="40"/>
      <c r="R129" s="40"/>
      <c r="S129" s="40"/>
      <c r="T129" s="76"/>
      <c r="AT129" s="22" t="s">
        <v>136</v>
      </c>
      <c r="AU129" s="22" t="s">
        <v>83</v>
      </c>
    </row>
    <row r="130" spans="2:65" s="12" customFormat="1">
      <c r="B130" s="213"/>
      <c r="C130" s="214"/>
      <c r="D130" s="215" t="s">
        <v>138</v>
      </c>
      <c r="E130" s="216" t="s">
        <v>21</v>
      </c>
      <c r="F130" s="217" t="s">
        <v>189</v>
      </c>
      <c r="G130" s="214"/>
      <c r="H130" s="218">
        <v>75</v>
      </c>
      <c r="I130" s="219"/>
      <c r="J130" s="214"/>
      <c r="K130" s="214"/>
      <c r="L130" s="220"/>
      <c r="M130" s="221"/>
      <c r="N130" s="222"/>
      <c r="O130" s="222"/>
      <c r="P130" s="222"/>
      <c r="Q130" s="222"/>
      <c r="R130" s="222"/>
      <c r="S130" s="222"/>
      <c r="T130" s="223"/>
      <c r="AT130" s="224" t="s">
        <v>138</v>
      </c>
      <c r="AU130" s="224" t="s">
        <v>83</v>
      </c>
      <c r="AV130" s="12" t="s">
        <v>83</v>
      </c>
      <c r="AW130" s="12" t="s">
        <v>35</v>
      </c>
      <c r="AX130" s="12" t="s">
        <v>78</v>
      </c>
      <c r="AY130" s="224" t="s">
        <v>127</v>
      </c>
    </row>
    <row r="131" spans="2:65" s="1" customFormat="1" ht="22.5" customHeight="1">
      <c r="B131" s="39"/>
      <c r="C131" s="198" t="s">
        <v>190</v>
      </c>
      <c r="D131" s="198" t="s">
        <v>129</v>
      </c>
      <c r="E131" s="199" t="s">
        <v>191</v>
      </c>
      <c r="F131" s="200" t="s">
        <v>192</v>
      </c>
      <c r="G131" s="201" t="s">
        <v>172</v>
      </c>
      <c r="H131" s="202">
        <v>56</v>
      </c>
      <c r="I131" s="203"/>
      <c r="J131" s="204">
        <f>ROUND(I131*H131,2)</f>
        <v>0</v>
      </c>
      <c r="K131" s="200" t="s">
        <v>133</v>
      </c>
      <c r="L131" s="59"/>
      <c r="M131" s="205" t="s">
        <v>21</v>
      </c>
      <c r="N131" s="206" t="s">
        <v>44</v>
      </c>
      <c r="O131" s="40"/>
      <c r="P131" s="207">
        <f>O131*H131</f>
        <v>0</v>
      </c>
      <c r="Q131" s="207">
        <v>1.0000000000000001E-5</v>
      </c>
      <c r="R131" s="207">
        <f>Q131*H131</f>
        <v>5.6000000000000006E-4</v>
      </c>
      <c r="S131" s="207">
        <v>0</v>
      </c>
      <c r="T131" s="208">
        <f>S131*H131</f>
        <v>0</v>
      </c>
      <c r="AR131" s="22" t="s">
        <v>134</v>
      </c>
      <c r="AT131" s="22" t="s">
        <v>129</v>
      </c>
      <c r="AU131" s="22" t="s">
        <v>83</v>
      </c>
      <c r="AY131" s="22" t="s">
        <v>127</v>
      </c>
      <c r="BE131" s="209">
        <f>IF(N131="základní",J131,0)</f>
        <v>0</v>
      </c>
      <c r="BF131" s="209">
        <f>IF(N131="snížená",J131,0)</f>
        <v>0</v>
      </c>
      <c r="BG131" s="209">
        <f>IF(N131="zákl. přenesená",J131,0)</f>
        <v>0</v>
      </c>
      <c r="BH131" s="209">
        <f>IF(N131="sníž. přenesená",J131,0)</f>
        <v>0</v>
      </c>
      <c r="BI131" s="209">
        <f>IF(N131="nulová",J131,0)</f>
        <v>0</v>
      </c>
      <c r="BJ131" s="22" t="s">
        <v>83</v>
      </c>
      <c r="BK131" s="209">
        <f>ROUND(I131*H131,2)</f>
        <v>0</v>
      </c>
      <c r="BL131" s="22" t="s">
        <v>134</v>
      </c>
      <c r="BM131" s="22" t="s">
        <v>193</v>
      </c>
    </row>
    <row r="132" spans="2:65" s="1" customFormat="1" ht="27">
      <c r="B132" s="39"/>
      <c r="C132" s="61"/>
      <c r="D132" s="210" t="s">
        <v>136</v>
      </c>
      <c r="E132" s="61"/>
      <c r="F132" s="211" t="s">
        <v>137</v>
      </c>
      <c r="G132" s="61"/>
      <c r="H132" s="61"/>
      <c r="I132" s="166"/>
      <c r="J132" s="61"/>
      <c r="K132" s="61"/>
      <c r="L132" s="59"/>
      <c r="M132" s="212"/>
      <c r="N132" s="40"/>
      <c r="O132" s="40"/>
      <c r="P132" s="40"/>
      <c r="Q132" s="40"/>
      <c r="R132" s="40"/>
      <c r="S132" s="40"/>
      <c r="T132" s="76"/>
      <c r="AT132" s="22" t="s">
        <v>136</v>
      </c>
      <c r="AU132" s="22" t="s">
        <v>83</v>
      </c>
    </row>
    <row r="133" spans="2:65" s="12" customFormat="1">
      <c r="B133" s="213"/>
      <c r="C133" s="214"/>
      <c r="D133" s="210" t="s">
        <v>138</v>
      </c>
      <c r="E133" s="225" t="s">
        <v>21</v>
      </c>
      <c r="F133" s="226" t="s">
        <v>194</v>
      </c>
      <c r="G133" s="214"/>
      <c r="H133" s="227">
        <v>56</v>
      </c>
      <c r="I133" s="219"/>
      <c r="J133" s="214"/>
      <c r="K133" s="214"/>
      <c r="L133" s="220"/>
      <c r="M133" s="221"/>
      <c r="N133" s="222"/>
      <c r="O133" s="222"/>
      <c r="P133" s="222"/>
      <c r="Q133" s="222"/>
      <c r="R133" s="222"/>
      <c r="S133" s="222"/>
      <c r="T133" s="223"/>
      <c r="AT133" s="224" t="s">
        <v>138</v>
      </c>
      <c r="AU133" s="224" t="s">
        <v>83</v>
      </c>
      <c r="AV133" s="12" t="s">
        <v>83</v>
      </c>
      <c r="AW133" s="12" t="s">
        <v>35</v>
      </c>
      <c r="AX133" s="12" t="s">
        <v>78</v>
      </c>
      <c r="AY133" s="224" t="s">
        <v>127</v>
      </c>
    </row>
    <row r="134" spans="2:65" s="11" customFormat="1" ht="29.85" customHeight="1">
      <c r="B134" s="181"/>
      <c r="C134" s="182"/>
      <c r="D134" s="195" t="s">
        <v>71</v>
      </c>
      <c r="E134" s="196" t="s">
        <v>195</v>
      </c>
      <c r="F134" s="196" t="s">
        <v>196</v>
      </c>
      <c r="G134" s="182"/>
      <c r="H134" s="182"/>
      <c r="I134" s="185"/>
      <c r="J134" s="197">
        <f>BK134</f>
        <v>0</v>
      </c>
      <c r="K134" s="182"/>
      <c r="L134" s="187"/>
      <c r="M134" s="188"/>
      <c r="N134" s="189"/>
      <c r="O134" s="189"/>
      <c r="P134" s="190">
        <f>SUM(P135:P136)</f>
        <v>0</v>
      </c>
      <c r="Q134" s="189"/>
      <c r="R134" s="190">
        <f>SUM(R135:R136)</f>
        <v>0</v>
      </c>
      <c r="S134" s="189"/>
      <c r="T134" s="191">
        <f>SUM(T135:T136)</f>
        <v>0</v>
      </c>
      <c r="AR134" s="192" t="s">
        <v>78</v>
      </c>
      <c r="AT134" s="193" t="s">
        <v>71</v>
      </c>
      <c r="AU134" s="193" t="s">
        <v>78</v>
      </c>
      <c r="AY134" s="192" t="s">
        <v>127</v>
      </c>
      <c r="BK134" s="194">
        <f>SUM(BK135:BK136)</f>
        <v>0</v>
      </c>
    </row>
    <row r="135" spans="2:65" s="1" customFormat="1" ht="31.5" customHeight="1">
      <c r="B135" s="39"/>
      <c r="C135" s="198" t="s">
        <v>197</v>
      </c>
      <c r="D135" s="198" t="s">
        <v>129</v>
      </c>
      <c r="E135" s="199" t="s">
        <v>198</v>
      </c>
      <c r="F135" s="200" t="s">
        <v>199</v>
      </c>
      <c r="G135" s="201" t="s">
        <v>200</v>
      </c>
      <c r="H135" s="202">
        <v>14.566000000000001</v>
      </c>
      <c r="I135" s="203"/>
      <c r="J135" s="204">
        <f>ROUND(I135*H135,2)</f>
        <v>0</v>
      </c>
      <c r="K135" s="200" t="s">
        <v>133</v>
      </c>
      <c r="L135" s="59"/>
      <c r="M135" s="205" t="s">
        <v>21</v>
      </c>
      <c r="N135" s="206" t="s">
        <v>44</v>
      </c>
      <c r="O135" s="40"/>
      <c r="P135" s="207">
        <f>O135*H135</f>
        <v>0</v>
      </c>
      <c r="Q135" s="207">
        <v>0</v>
      </c>
      <c r="R135" s="207">
        <f>Q135*H135</f>
        <v>0</v>
      </c>
      <c r="S135" s="207">
        <v>0</v>
      </c>
      <c r="T135" s="208">
        <f>S135*H135</f>
        <v>0</v>
      </c>
      <c r="AR135" s="22" t="s">
        <v>134</v>
      </c>
      <c r="AT135" s="22" t="s">
        <v>129</v>
      </c>
      <c r="AU135" s="22" t="s">
        <v>83</v>
      </c>
      <c r="AY135" s="22" t="s">
        <v>127</v>
      </c>
      <c r="BE135" s="209">
        <f>IF(N135="základní",J135,0)</f>
        <v>0</v>
      </c>
      <c r="BF135" s="209">
        <f>IF(N135="snížená",J135,0)</f>
        <v>0</v>
      </c>
      <c r="BG135" s="209">
        <f>IF(N135="zákl. přenesená",J135,0)</f>
        <v>0</v>
      </c>
      <c r="BH135" s="209">
        <f>IF(N135="sníž. přenesená",J135,0)</f>
        <v>0</v>
      </c>
      <c r="BI135" s="209">
        <f>IF(N135="nulová",J135,0)</f>
        <v>0</v>
      </c>
      <c r="BJ135" s="22" t="s">
        <v>83</v>
      </c>
      <c r="BK135" s="209">
        <f>ROUND(I135*H135,2)</f>
        <v>0</v>
      </c>
      <c r="BL135" s="22" t="s">
        <v>134</v>
      </c>
      <c r="BM135" s="22" t="s">
        <v>201</v>
      </c>
    </row>
    <row r="136" spans="2:65" s="1" customFormat="1" ht="31.5" customHeight="1">
      <c r="B136" s="39"/>
      <c r="C136" s="198" t="s">
        <v>202</v>
      </c>
      <c r="D136" s="198" t="s">
        <v>129</v>
      </c>
      <c r="E136" s="199" t="s">
        <v>203</v>
      </c>
      <c r="F136" s="200" t="s">
        <v>204</v>
      </c>
      <c r="G136" s="201" t="s">
        <v>200</v>
      </c>
      <c r="H136" s="202">
        <v>14.566000000000001</v>
      </c>
      <c r="I136" s="203"/>
      <c r="J136" s="204">
        <f>ROUND(I136*H136,2)</f>
        <v>0</v>
      </c>
      <c r="K136" s="200" t="s">
        <v>133</v>
      </c>
      <c r="L136" s="59"/>
      <c r="M136" s="205" t="s">
        <v>21</v>
      </c>
      <c r="N136" s="206" t="s">
        <v>44</v>
      </c>
      <c r="O136" s="40"/>
      <c r="P136" s="207">
        <f>O136*H136</f>
        <v>0</v>
      </c>
      <c r="Q136" s="207">
        <v>0</v>
      </c>
      <c r="R136" s="207">
        <f>Q136*H136</f>
        <v>0</v>
      </c>
      <c r="S136" s="207">
        <v>0</v>
      </c>
      <c r="T136" s="208">
        <f>S136*H136</f>
        <v>0</v>
      </c>
      <c r="AR136" s="22" t="s">
        <v>134</v>
      </c>
      <c r="AT136" s="22" t="s">
        <v>129</v>
      </c>
      <c r="AU136" s="22" t="s">
        <v>83</v>
      </c>
      <c r="AY136" s="22" t="s">
        <v>127</v>
      </c>
      <c r="BE136" s="209">
        <f>IF(N136="základní",J136,0)</f>
        <v>0</v>
      </c>
      <c r="BF136" s="209">
        <f>IF(N136="snížená",J136,0)</f>
        <v>0</v>
      </c>
      <c r="BG136" s="209">
        <f>IF(N136="zákl. přenesená",J136,0)</f>
        <v>0</v>
      </c>
      <c r="BH136" s="209">
        <f>IF(N136="sníž. přenesená",J136,0)</f>
        <v>0</v>
      </c>
      <c r="BI136" s="209">
        <f>IF(N136="nulová",J136,0)</f>
        <v>0</v>
      </c>
      <c r="BJ136" s="22" t="s">
        <v>83</v>
      </c>
      <c r="BK136" s="209">
        <f>ROUND(I136*H136,2)</f>
        <v>0</v>
      </c>
      <c r="BL136" s="22" t="s">
        <v>134</v>
      </c>
      <c r="BM136" s="22" t="s">
        <v>205</v>
      </c>
    </row>
    <row r="137" spans="2:65" s="11" customFormat="1" ht="37.35" customHeight="1">
      <c r="B137" s="181"/>
      <c r="C137" s="182"/>
      <c r="D137" s="183" t="s">
        <v>71</v>
      </c>
      <c r="E137" s="184" t="s">
        <v>206</v>
      </c>
      <c r="F137" s="184" t="s">
        <v>207</v>
      </c>
      <c r="G137" s="182"/>
      <c r="H137" s="182"/>
      <c r="I137" s="185"/>
      <c r="J137" s="186">
        <f>BK137</f>
        <v>0</v>
      </c>
      <c r="K137" s="182"/>
      <c r="L137" s="187"/>
      <c r="M137" s="188"/>
      <c r="N137" s="189"/>
      <c r="O137" s="189"/>
      <c r="P137" s="190">
        <f>P138+P200+P308+P413+P424</f>
        <v>0</v>
      </c>
      <c r="Q137" s="189"/>
      <c r="R137" s="190">
        <f>R138+R200+R308+R413+R424</f>
        <v>1.82256</v>
      </c>
      <c r="S137" s="189"/>
      <c r="T137" s="191">
        <f>T138+T200+T308+T413+T424</f>
        <v>1.1624399999999999</v>
      </c>
      <c r="AR137" s="192" t="s">
        <v>83</v>
      </c>
      <c r="AT137" s="193" t="s">
        <v>71</v>
      </c>
      <c r="AU137" s="193" t="s">
        <v>72</v>
      </c>
      <c r="AY137" s="192" t="s">
        <v>127</v>
      </c>
      <c r="BK137" s="194">
        <f>BK138+BK200+BK308+BK413+BK424</f>
        <v>0</v>
      </c>
    </row>
    <row r="138" spans="2:65" s="11" customFormat="1" ht="19.899999999999999" customHeight="1">
      <c r="B138" s="181"/>
      <c r="C138" s="182"/>
      <c r="D138" s="195" t="s">
        <v>71</v>
      </c>
      <c r="E138" s="196" t="s">
        <v>208</v>
      </c>
      <c r="F138" s="196" t="s">
        <v>209</v>
      </c>
      <c r="G138" s="182"/>
      <c r="H138" s="182"/>
      <c r="I138" s="185"/>
      <c r="J138" s="197">
        <f>BK138</f>
        <v>0</v>
      </c>
      <c r="K138" s="182"/>
      <c r="L138" s="187"/>
      <c r="M138" s="188"/>
      <c r="N138" s="189"/>
      <c r="O138" s="189"/>
      <c r="P138" s="190">
        <f>SUM(P139:P199)</f>
        <v>0</v>
      </c>
      <c r="Q138" s="189"/>
      <c r="R138" s="190">
        <f>SUM(R139:R199)</f>
        <v>0.16995999999999997</v>
      </c>
      <c r="S138" s="189"/>
      <c r="T138" s="191">
        <f>SUM(T139:T199)</f>
        <v>0.72019999999999995</v>
      </c>
      <c r="AR138" s="192" t="s">
        <v>83</v>
      </c>
      <c r="AT138" s="193" t="s">
        <v>71</v>
      </c>
      <c r="AU138" s="193" t="s">
        <v>78</v>
      </c>
      <c r="AY138" s="192" t="s">
        <v>127</v>
      </c>
      <c r="BK138" s="194">
        <f>SUM(BK139:BK199)</f>
        <v>0</v>
      </c>
    </row>
    <row r="139" spans="2:65" s="1" customFormat="1" ht="22.5" customHeight="1">
      <c r="B139" s="39"/>
      <c r="C139" s="198" t="s">
        <v>10</v>
      </c>
      <c r="D139" s="198" t="s">
        <v>129</v>
      </c>
      <c r="E139" s="199" t="s">
        <v>210</v>
      </c>
      <c r="F139" s="200" t="s">
        <v>211</v>
      </c>
      <c r="G139" s="201" t="s">
        <v>172</v>
      </c>
      <c r="H139" s="202">
        <v>35</v>
      </c>
      <c r="I139" s="203"/>
      <c r="J139" s="204">
        <f>ROUND(I139*H139,2)</f>
        <v>0</v>
      </c>
      <c r="K139" s="200" t="s">
        <v>133</v>
      </c>
      <c r="L139" s="59"/>
      <c r="M139" s="205" t="s">
        <v>21</v>
      </c>
      <c r="N139" s="206" t="s">
        <v>44</v>
      </c>
      <c r="O139" s="40"/>
      <c r="P139" s="207">
        <f>O139*H139</f>
        <v>0</v>
      </c>
      <c r="Q139" s="207">
        <v>0</v>
      </c>
      <c r="R139" s="207">
        <f>Q139*H139</f>
        <v>0</v>
      </c>
      <c r="S139" s="207">
        <v>1.4919999999999999E-2</v>
      </c>
      <c r="T139" s="208">
        <f>S139*H139</f>
        <v>0.5222</v>
      </c>
      <c r="AR139" s="22" t="s">
        <v>212</v>
      </c>
      <c r="AT139" s="22" t="s">
        <v>129</v>
      </c>
      <c r="AU139" s="22" t="s">
        <v>83</v>
      </c>
      <c r="AY139" s="22" t="s">
        <v>127</v>
      </c>
      <c r="BE139" s="209">
        <f>IF(N139="základní",J139,0)</f>
        <v>0</v>
      </c>
      <c r="BF139" s="209">
        <f>IF(N139="snížená",J139,0)</f>
        <v>0</v>
      </c>
      <c r="BG139" s="209">
        <f>IF(N139="zákl. přenesená",J139,0)</f>
        <v>0</v>
      </c>
      <c r="BH139" s="209">
        <f>IF(N139="sníž. přenesená",J139,0)</f>
        <v>0</v>
      </c>
      <c r="BI139" s="209">
        <f>IF(N139="nulová",J139,0)</f>
        <v>0</v>
      </c>
      <c r="BJ139" s="22" t="s">
        <v>83</v>
      </c>
      <c r="BK139" s="209">
        <f>ROUND(I139*H139,2)</f>
        <v>0</v>
      </c>
      <c r="BL139" s="22" t="s">
        <v>212</v>
      </c>
      <c r="BM139" s="22" t="s">
        <v>213</v>
      </c>
    </row>
    <row r="140" spans="2:65" s="1" customFormat="1" ht="27">
      <c r="B140" s="39"/>
      <c r="C140" s="61"/>
      <c r="D140" s="210" t="s">
        <v>136</v>
      </c>
      <c r="E140" s="61"/>
      <c r="F140" s="211" t="s">
        <v>156</v>
      </c>
      <c r="G140" s="61"/>
      <c r="H140" s="61"/>
      <c r="I140" s="166"/>
      <c r="J140" s="61"/>
      <c r="K140" s="61"/>
      <c r="L140" s="59"/>
      <c r="M140" s="212"/>
      <c r="N140" s="40"/>
      <c r="O140" s="40"/>
      <c r="P140" s="40"/>
      <c r="Q140" s="40"/>
      <c r="R140" s="40"/>
      <c r="S140" s="40"/>
      <c r="T140" s="76"/>
      <c r="AT140" s="22" t="s">
        <v>136</v>
      </c>
      <c r="AU140" s="22" t="s">
        <v>83</v>
      </c>
    </row>
    <row r="141" spans="2:65" s="12" customFormat="1">
      <c r="B141" s="213"/>
      <c r="C141" s="214"/>
      <c r="D141" s="215" t="s">
        <v>138</v>
      </c>
      <c r="E141" s="216" t="s">
        <v>21</v>
      </c>
      <c r="F141" s="217" t="s">
        <v>214</v>
      </c>
      <c r="G141" s="214"/>
      <c r="H141" s="218">
        <v>35</v>
      </c>
      <c r="I141" s="219"/>
      <c r="J141" s="214"/>
      <c r="K141" s="214"/>
      <c r="L141" s="220"/>
      <c r="M141" s="221"/>
      <c r="N141" s="222"/>
      <c r="O141" s="222"/>
      <c r="P141" s="222"/>
      <c r="Q141" s="222"/>
      <c r="R141" s="222"/>
      <c r="S141" s="222"/>
      <c r="T141" s="223"/>
      <c r="AT141" s="224" t="s">
        <v>138</v>
      </c>
      <c r="AU141" s="224" t="s">
        <v>83</v>
      </c>
      <c r="AV141" s="12" t="s">
        <v>83</v>
      </c>
      <c r="AW141" s="12" t="s">
        <v>35</v>
      </c>
      <c r="AX141" s="12" t="s">
        <v>78</v>
      </c>
      <c r="AY141" s="224" t="s">
        <v>127</v>
      </c>
    </row>
    <row r="142" spans="2:65" s="1" customFormat="1" ht="22.5" customHeight="1">
      <c r="B142" s="39"/>
      <c r="C142" s="198" t="s">
        <v>212</v>
      </c>
      <c r="D142" s="198" t="s">
        <v>129</v>
      </c>
      <c r="E142" s="199" t="s">
        <v>215</v>
      </c>
      <c r="F142" s="200" t="s">
        <v>216</v>
      </c>
      <c r="G142" s="201" t="s">
        <v>172</v>
      </c>
      <c r="H142" s="202">
        <v>100</v>
      </c>
      <c r="I142" s="203"/>
      <c r="J142" s="204">
        <f>ROUND(I142*H142,2)</f>
        <v>0</v>
      </c>
      <c r="K142" s="200" t="s">
        <v>133</v>
      </c>
      <c r="L142" s="59"/>
      <c r="M142" s="205" t="s">
        <v>21</v>
      </c>
      <c r="N142" s="206" t="s">
        <v>44</v>
      </c>
      <c r="O142" s="40"/>
      <c r="P142" s="207">
        <f>O142*H142</f>
        <v>0</v>
      </c>
      <c r="Q142" s="207">
        <v>0</v>
      </c>
      <c r="R142" s="207">
        <f>Q142*H142</f>
        <v>0</v>
      </c>
      <c r="S142" s="207">
        <v>1.98E-3</v>
      </c>
      <c r="T142" s="208">
        <f>S142*H142</f>
        <v>0.19800000000000001</v>
      </c>
      <c r="AR142" s="22" t="s">
        <v>212</v>
      </c>
      <c r="AT142" s="22" t="s">
        <v>129</v>
      </c>
      <c r="AU142" s="22" t="s">
        <v>83</v>
      </c>
      <c r="AY142" s="22" t="s">
        <v>127</v>
      </c>
      <c r="BE142" s="209">
        <f>IF(N142="základní",J142,0)</f>
        <v>0</v>
      </c>
      <c r="BF142" s="209">
        <f>IF(N142="snížená",J142,0)</f>
        <v>0</v>
      </c>
      <c r="BG142" s="209">
        <f>IF(N142="zákl. přenesená",J142,0)</f>
        <v>0</v>
      </c>
      <c r="BH142" s="209">
        <f>IF(N142="sníž. přenesená",J142,0)</f>
        <v>0</v>
      </c>
      <c r="BI142" s="209">
        <f>IF(N142="nulová",J142,0)</f>
        <v>0</v>
      </c>
      <c r="BJ142" s="22" t="s">
        <v>83</v>
      </c>
      <c r="BK142" s="209">
        <f>ROUND(I142*H142,2)</f>
        <v>0</v>
      </c>
      <c r="BL142" s="22" t="s">
        <v>212</v>
      </c>
      <c r="BM142" s="22" t="s">
        <v>217</v>
      </c>
    </row>
    <row r="143" spans="2:65" s="1" customFormat="1" ht="27">
      <c r="B143" s="39"/>
      <c r="C143" s="61"/>
      <c r="D143" s="210" t="s">
        <v>136</v>
      </c>
      <c r="E143" s="61"/>
      <c r="F143" s="211" t="s">
        <v>156</v>
      </c>
      <c r="G143" s="61"/>
      <c r="H143" s="61"/>
      <c r="I143" s="166"/>
      <c r="J143" s="61"/>
      <c r="K143" s="61"/>
      <c r="L143" s="59"/>
      <c r="M143" s="212"/>
      <c r="N143" s="40"/>
      <c r="O143" s="40"/>
      <c r="P143" s="40"/>
      <c r="Q143" s="40"/>
      <c r="R143" s="40"/>
      <c r="S143" s="40"/>
      <c r="T143" s="76"/>
      <c r="AT143" s="22" t="s">
        <v>136</v>
      </c>
      <c r="AU143" s="22" t="s">
        <v>83</v>
      </c>
    </row>
    <row r="144" spans="2:65" s="12" customFormat="1">
      <c r="B144" s="213"/>
      <c r="C144" s="214"/>
      <c r="D144" s="215" t="s">
        <v>138</v>
      </c>
      <c r="E144" s="216" t="s">
        <v>21</v>
      </c>
      <c r="F144" s="217" t="s">
        <v>218</v>
      </c>
      <c r="G144" s="214"/>
      <c r="H144" s="218">
        <v>100</v>
      </c>
      <c r="I144" s="219"/>
      <c r="J144" s="214"/>
      <c r="K144" s="214"/>
      <c r="L144" s="220"/>
      <c r="M144" s="221"/>
      <c r="N144" s="222"/>
      <c r="O144" s="222"/>
      <c r="P144" s="222"/>
      <c r="Q144" s="222"/>
      <c r="R144" s="222"/>
      <c r="S144" s="222"/>
      <c r="T144" s="223"/>
      <c r="AT144" s="224" t="s">
        <v>138</v>
      </c>
      <c r="AU144" s="224" t="s">
        <v>83</v>
      </c>
      <c r="AV144" s="12" t="s">
        <v>83</v>
      </c>
      <c r="AW144" s="12" t="s">
        <v>35</v>
      </c>
      <c r="AX144" s="12" t="s">
        <v>78</v>
      </c>
      <c r="AY144" s="224" t="s">
        <v>127</v>
      </c>
    </row>
    <row r="145" spans="2:65" s="1" customFormat="1" ht="22.5" customHeight="1">
      <c r="B145" s="39"/>
      <c r="C145" s="198" t="s">
        <v>219</v>
      </c>
      <c r="D145" s="198" t="s">
        <v>129</v>
      </c>
      <c r="E145" s="199" t="s">
        <v>220</v>
      </c>
      <c r="F145" s="200" t="s">
        <v>221</v>
      </c>
      <c r="G145" s="201" t="s">
        <v>154</v>
      </c>
      <c r="H145" s="202">
        <v>1</v>
      </c>
      <c r="I145" s="203"/>
      <c r="J145" s="204">
        <f>ROUND(I145*H145,2)</f>
        <v>0</v>
      </c>
      <c r="K145" s="200" t="s">
        <v>133</v>
      </c>
      <c r="L145" s="59"/>
      <c r="M145" s="205" t="s">
        <v>21</v>
      </c>
      <c r="N145" s="206" t="s">
        <v>44</v>
      </c>
      <c r="O145" s="40"/>
      <c r="P145" s="207">
        <f>O145*H145</f>
        <v>0</v>
      </c>
      <c r="Q145" s="207">
        <v>2.0400000000000001E-3</v>
      </c>
      <c r="R145" s="207">
        <f>Q145*H145</f>
        <v>2.0400000000000001E-3</v>
      </c>
      <c r="S145" s="207">
        <v>0</v>
      </c>
      <c r="T145" s="208">
        <f>S145*H145</f>
        <v>0</v>
      </c>
      <c r="AR145" s="22" t="s">
        <v>212</v>
      </c>
      <c r="AT145" s="22" t="s">
        <v>129</v>
      </c>
      <c r="AU145" s="22" t="s">
        <v>83</v>
      </c>
      <c r="AY145" s="22" t="s">
        <v>127</v>
      </c>
      <c r="BE145" s="209">
        <f>IF(N145="základní",J145,0)</f>
        <v>0</v>
      </c>
      <c r="BF145" s="209">
        <f>IF(N145="snížená",J145,0)</f>
        <v>0</v>
      </c>
      <c r="BG145" s="209">
        <f>IF(N145="zákl. přenesená",J145,0)</f>
        <v>0</v>
      </c>
      <c r="BH145" s="209">
        <f>IF(N145="sníž. přenesená",J145,0)</f>
        <v>0</v>
      </c>
      <c r="BI145" s="209">
        <f>IF(N145="nulová",J145,0)</f>
        <v>0</v>
      </c>
      <c r="BJ145" s="22" t="s">
        <v>83</v>
      </c>
      <c r="BK145" s="209">
        <f>ROUND(I145*H145,2)</f>
        <v>0</v>
      </c>
      <c r="BL145" s="22" t="s">
        <v>212</v>
      </c>
      <c r="BM145" s="22" t="s">
        <v>222</v>
      </c>
    </row>
    <row r="146" spans="2:65" s="1" customFormat="1" ht="27">
      <c r="B146" s="39"/>
      <c r="C146" s="61"/>
      <c r="D146" s="210" t="s">
        <v>136</v>
      </c>
      <c r="E146" s="61"/>
      <c r="F146" s="211" t="s">
        <v>137</v>
      </c>
      <c r="G146" s="61"/>
      <c r="H146" s="61"/>
      <c r="I146" s="166"/>
      <c r="J146" s="61"/>
      <c r="K146" s="61"/>
      <c r="L146" s="59"/>
      <c r="M146" s="212"/>
      <c r="N146" s="40"/>
      <c r="O146" s="40"/>
      <c r="P146" s="40"/>
      <c r="Q146" s="40"/>
      <c r="R146" s="40"/>
      <c r="S146" s="40"/>
      <c r="T146" s="76"/>
      <c r="AT146" s="22" t="s">
        <v>136</v>
      </c>
      <c r="AU146" s="22" t="s">
        <v>83</v>
      </c>
    </row>
    <row r="147" spans="2:65" s="12" customFormat="1">
      <c r="B147" s="213"/>
      <c r="C147" s="214"/>
      <c r="D147" s="215" t="s">
        <v>138</v>
      </c>
      <c r="E147" s="216" t="s">
        <v>21</v>
      </c>
      <c r="F147" s="217" t="s">
        <v>78</v>
      </c>
      <c r="G147" s="214"/>
      <c r="H147" s="218">
        <v>1</v>
      </c>
      <c r="I147" s="219"/>
      <c r="J147" s="214"/>
      <c r="K147" s="214"/>
      <c r="L147" s="220"/>
      <c r="M147" s="221"/>
      <c r="N147" s="222"/>
      <c r="O147" s="222"/>
      <c r="P147" s="222"/>
      <c r="Q147" s="222"/>
      <c r="R147" s="222"/>
      <c r="S147" s="222"/>
      <c r="T147" s="223"/>
      <c r="AT147" s="224" t="s">
        <v>138</v>
      </c>
      <c r="AU147" s="224" t="s">
        <v>83</v>
      </c>
      <c r="AV147" s="12" t="s">
        <v>83</v>
      </c>
      <c r="AW147" s="12" t="s">
        <v>35</v>
      </c>
      <c r="AX147" s="12" t="s">
        <v>78</v>
      </c>
      <c r="AY147" s="224" t="s">
        <v>127</v>
      </c>
    </row>
    <row r="148" spans="2:65" s="1" customFormat="1" ht="22.5" customHeight="1">
      <c r="B148" s="39"/>
      <c r="C148" s="198" t="s">
        <v>223</v>
      </c>
      <c r="D148" s="198" t="s">
        <v>129</v>
      </c>
      <c r="E148" s="199" t="s">
        <v>224</v>
      </c>
      <c r="F148" s="200" t="s">
        <v>225</v>
      </c>
      <c r="G148" s="201" t="s">
        <v>172</v>
      </c>
      <c r="H148" s="202">
        <v>2</v>
      </c>
      <c r="I148" s="203"/>
      <c r="J148" s="204">
        <f>ROUND(I148*H148,2)</f>
        <v>0</v>
      </c>
      <c r="K148" s="200" t="s">
        <v>133</v>
      </c>
      <c r="L148" s="59"/>
      <c r="M148" s="205" t="s">
        <v>21</v>
      </c>
      <c r="N148" s="206" t="s">
        <v>44</v>
      </c>
      <c r="O148" s="40"/>
      <c r="P148" s="207">
        <f>O148*H148</f>
        <v>0</v>
      </c>
      <c r="Q148" s="207">
        <v>1.2600000000000001E-3</v>
      </c>
      <c r="R148" s="207">
        <f>Q148*H148</f>
        <v>2.5200000000000001E-3</v>
      </c>
      <c r="S148" s="207">
        <v>0</v>
      </c>
      <c r="T148" s="208">
        <f>S148*H148</f>
        <v>0</v>
      </c>
      <c r="AR148" s="22" t="s">
        <v>212</v>
      </c>
      <c r="AT148" s="22" t="s">
        <v>129</v>
      </c>
      <c r="AU148" s="22" t="s">
        <v>83</v>
      </c>
      <c r="AY148" s="22" t="s">
        <v>127</v>
      </c>
      <c r="BE148" s="209">
        <f>IF(N148="základní",J148,0)</f>
        <v>0</v>
      </c>
      <c r="BF148" s="209">
        <f>IF(N148="snížená",J148,0)</f>
        <v>0</v>
      </c>
      <c r="BG148" s="209">
        <f>IF(N148="zákl. přenesená",J148,0)</f>
        <v>0</v>
      </c>
      <c r="BH148" s="209">
        <f>IF(N148="sníž. přenesená",J148,0)</f>
        <v>0</v>
      </c>
      <c r="BI148" s="209">
        <f>IF(N148="nulová",J148,0)</f>
        <v>0</v>
      </c>
      <c r="BJ148" s="22" t="s">
        <v>83</v>
      </c>
      <c r="BK148" s="209">
        <f>ROUND(I148*H148,2)</f>
        <v>0</v>
      </c>
      <c r="BL148" s="22" t="s">
        <v>212</v>
      </c>
      <c r="BM148" s="22" t="s">
        <v>226</v>
      </c>
    </row>
    <row r="149" spans="2:65" s="1" customFormat="1" ht="27">
      <c r="B149" s="39"/>
      <c r="C149" s="61"/>
      <c r="D149" s="210" t="s">
        <v>136</v>
      </c>
      <c r="E149" s="61"/>
      <c r="F149" s="211" t="s">
        <v>137</v>
      </c>
      <c r="G149" s="61"/>
      <c r="H149" s="61"/>
      <c r="I149" s="166"/>
      <c r="J149" s="61"/>
      <c r="K149" s="61"/>
      <c r="L149" s="59"/>
      <c r="M149" s="212"/>
      <c r="N149" s="40"/>
      <c r="O149" s="40"/>
      <c r="P149" s="40"/>
      <c r="Q149" s="40"/>
      <c r="R149" s="40"/>
      <c r="S149" s="40"/>
      <c r="T149" s="76"/>
      <c r="AT149" s="22" t="s">
        <v>136</v>
      </c>
      <c r="AU149" s="22" t="s">
        <v>83</v>
      </c>
    </row>
    <row r="150" spans="2:65" s="12" customFormat="1">
      <c r="B150" s="213"/>
      <c r="C150" s="214"/>
      <c r="D150" s="215" t="s">
        <v>138</v>
      </c>
      <c r="E150" s="216" t="s">
        <v>21</v>
      </c>
      <c r="F150" s="217" t="s">
        <v>83</v>
      </c>
      <c r="G150" s="214"/>
      <c r="H150" s="218">
        <v>2</v>
      </c>
      <c r="I150" s="219"/>
      <c r="J150" s="214"/>
      <c r="K150" s="214"/>
      <c r="L150" s="220"/>
      <c r="M150" s="221"/>
      <c r="N150" s="222"/>
      <c r="O150" s="222"/>
      <c r="P150" s="222"/>
      <c r="Q150" s="222"/>
      <c r="R150" s="222"/>
      <c r="S150" s="222"/>
      <c r="T150" s="223"/>
      <c r="AT150" s="224" t="s">
        <v>138</v>
      </c>
      <c r="AU150" s="224" t="s">
        <v>83</v>
      </c>
      <c r="AV150" s="12" t="s">
        <v>83</v>
      </c>
      <c r="AW150" s="12" t="s">
        <v>35</v>
      </c>
      <c r="AX150" s="12" t="s">
        <v>78</v>
      </c>
      <c r="AY150" s="224" t="s">
        <v>127</v>
      </c>
    </row>
    <row r="151" spans="2:65" s="1" customFormat="1" ht="22.5" customHeight="1">
      <c r="B151" s="39"/>
      <c r="C151" s="198" t="s">
        <v>227</v>
      </c>
      <c r="D151" s="198" t="s">
        <v>129</v>
      </c>
      <c r="E151" s="199" t="s">
        <v>228</v>
      </c>
      <c r="F151" s="200" t="s">
        <v>229</v>
      </c>
      <c r="G151" s="201" t="s">
        <v>172</v>
      </c>
      <c r="H151" s="202">
        <v>18</v>
      </c>
      <c r="I151" s="203"/>
      <c r="J151" s="204">
        <f>ROUND(I151*H151,2)</f>
        <v>0</v>
      </c>
      <c r="K151" s="200" t="s">
        <v>133</v>
      </c>
      <c r="L151" s="59"/>
      <c r="M151" s="205" t="s">
        <v>21</v>
      </c>
      <c r="N151" s="206" t="s">
        <v>44</v>
      </c>
      <c r="O151" s="40"/>
      <c r="P151" s="207">
        <f>O151*H151</f>
        <v>0</v>
      </c>
      <c r="Q151" s="207">
        <v>1.7700000000000001E-3</v>
      </c>
      <c r="R151" s="207">
        <f>Q151*H151</f>
        <v>3.1859999999999999E-2</v>
      </c>
      <c r="S151" s="207">
        <v>0</v>
      </c>
      <c r="T151" s="208">
        <f>S151*H151</f>
        <v>0</v>
      </c>
      <c r="AR151" s="22" t="s">
        <v>212</v>
      </c>
      <c r="AT151" s="22" t="s">
        <v>129</v>
      </c>
      <c r="AU151" s="22" t="s">
        <v>83</v>
      </c>
      <c r="AY151" s="22" t="s">
        <v>127</v>
      </c>
      <c r="BE151" s="209">
        <f>IF(N151="základní",J151,0)</f>
        <v>0</v>
      </c>
      <c r="BF151" s="209">
        <f>IF(N151="snížená",J151,0)</f>
        <v>0</v>
      </c>
      <c r="BG151" s="209">
        <f>IF(N151="zákl. přenesená",J151,0)</f>
        <v>0</v>
      </c>
      <c r="BH151" s="209">
        <f>IF(N151="sníž. přenesená",J151,0)</f>
        <v>0</v>
      </c>
      <c r="BI151" s="209">
        <f>IF(N151="nulová",J151,0)</f>
        <v>0</v>
      </c>
      <c r="BJ151" s="22" t="s">
        <v>83</v>
      </c>
      <c r="BK151" s="209">
        <f>ROUND(I151*H151,2)</f>
        <v>0</v>
      </c>
      <c r="BL151" s="22" t="s">
        <v>212</v>
      </c>
      <c r="BM151" s="22" t="s">
        <v>230</v>
      </c>
    </row>
    <row r="152" spans="2:65" s="1" customFormat="1" ht="27">
      <c r="B152" s="39"/>
      <c r="C152" s="61"/>
      <c r="D152" s="210" t="s">
        <v>136</v>
      </c>
      <c r="E152" s="61"/>
      <c r="F152" s="211" t="s">
        <v>137</v>
      </c>
      <c r="G152" s="61"/>
      <c r="H152" s="61"/>
      <c r="I152" s="166"/>
      <c r="J152" s="61"/>
      <c r="K152" s="61"/>
      <c r="L152" s="59"/>
      <c r="M152" s="212"/>
      <c r="N152" s="40"/>
      <c r="O152" s="40"/>
      <c r="P152" s="40"/>
      <c r="Q152" s="40"/>
      <c r="R152" s="40"/>
      <c r="S152" s="40"/>
      <c r="T152" s="76"/>
      <c r="AT152" s="22" t="s">
        <v>136</v>
      </c>
      <c r="AU152" s="22" t="s">
        <v>83</v>
      </c>
    </row>
    <row r="153" spans="2:65" s="12" customFormat="1">
      <c r="B153" s="213"/>
      <c r="C153" s="214"/>
      <c r="D153" s="215" t="s">
        <v>138</v>
      </c>
      <c r="E153" s="216" t="s">
        <v>21</v>
      </c>
      <c r="F153" s="217" t="s">
        <v>231</v>
      </c>
      <c r="G153" s="214"/>
      <c r="H153" s="218">
        <v>18</v>
      </c>
      <c r="I153" s="219"/>
      <c r="J153" s="214"/>
      <c r="K153" s="214"/>
      <c r="L153" s="220"/>
      <c r="M153" s="221"/>
      <c r="N153" s="222"/>
      <c r="O153" s="222"/>
      <c r="P153" s="222"/>
      <c r="Q153" s="222"/>
      <c r="R153" s="222"/>
      <c r="S153" s="222"/>
      <c r="T153" s="223"/>
      <c r="AT153" s="224" t="s">
        <v>138</v>
      </c>
      <c r="AU153" s="224" t="s">
        <v>83</v>
      </c>
      <c r="AV153" s="12" t="s">
        <v>83</v>
      </c>
      <c r="AW153" s="12" t="s">
        <v>35</v>
      </c>
      <c r="AX153" s="12" t="s">
        <v>78</v>
      </c>
      <c r="AY153" s="224" t="s">
        <v>127</v>
      </c>
    </row>
    <row r="154" spans="2:65" s="1" customFormat="1" ht="22.5" customHeight="1">
      <c r="B154" s="39"/>
      <c r="C154" s="198" t="s">
        <v>232</v>
      </c>
      <c r="D154" s="198" t="s">
        <v>129</v>
      </c>
      <c r="E154" s="199" t="s">
        <v>233</v>
      </c>
      <c r="F154" s="200" t="s">
        <v>234</v>
      </c>
      <c r="G154" s="201" t="s">
        <v>172</v>
      </c>
      <c r="H154" s="202">
        <v>8</v>
      </c>
      <c r="I154" s="203"/>
      <c r="J154" s="204">
        <f>ROUND(I154*H154,2)</f>
        <v>0</v>
      </c>
      <c r="K154" s="200" t="s">
        <v>133</v>
      </c>
      <c r="L154" s="59"/>
      <c r="M154" s="205" t="s">
        <v>21</v>
      </c>
      <c r="N154" s="206" t="s">
        <v>44</v>
      </c>
      <c r="O154" s="40"/>
      <c r="P154" s="207">
        <f>O154*H154</f>
        <v>0</v>
      </c>
      <c r="Q154" s="207">
        <v>2.7699999999999999E-3</v>
      </c>
      <c r="R154" s="207">
        <f>Q154*H154</f>
        <v>2.2159999999999999E-2</v>
      </c>
      <c r="S154" s="207">
        <v>0</v>
      </c>
      <c r="T154" s="208">
        <f>S154*H154</f>
        <v>0</v>
      </c>
      <c r="AR154" s="22" t="s">
        <v>212</v>
      </c>
      <c r="AT154" s="22" t="s">
        <v>129</v>
      </c>
      <c r="AU154" s="22" t="s">
        <v>83</v>
      </c>
      <c r="AY154" s="22" t="s">
        <v>127</v>
      </c>
      <c r="BE154" s="209">
        <f>IF(N154="základní",J154,0)</f>
        <v>0</v>
      </c>
      <c r="BF154" s="209">
        <f>IF(N154="snížená",J154,0)</f>
        <v>0</v>
      </c>
      <c r="BG154" s="209">
        <f>IF(N154="zákl. přenesená",J154,0)</f>
        <v>0</v>
      </c>
      <c r="BH154" s="209">
        <f>IF(N154="sníž. přenesená",J154,0)</f>
        <v>0</v>
      </c>
      <c r="BI154" s="209">
        <f>IF(N154="nulová",J154,0)</f>
        <v>0</v>
      </c>
      <c r="BJ154" s="22" t="s">
        <v>83</v>
      </c>
      <c r="BK154" s="209">
        <f>ROUND(I154*H154,2)</f>
        <v>0</v>
      </c>
      <c r="BL154" s="22" t="s">
        <v>212</v>
      </c>
      <c r="BM154" s="22" t="s">
        <v>235</v>
      </c>
    </row>
    <row r="155" spans="2:65" s="1" customFormat="1" ht="27">
      <c r="B155" s="39"/>
      <c r="C155" s="61"/>
      <c r="D155" s="210" t="s">
        <v>136</v>
      </c>
      <c r="E155" s="61"/>
      <c r="F155" s="211" t="s">
        <v>137</v>
      </c>
      <c r="G155" s="61"/>
      <c r="H155" s="61"/>
      <c r="I155" s="166"/>
      <c r="J155" s="61"/>
      <c r="K155" s="61"/>
      <c r="L155" s="59"/>
      <c r="M155" s="212"/>
      <c r="N155" s="40"/>
      <c r="O155" s="40"/>
      <c r="P155" s="40"/>
      <c r="Q155" s="40"/>
      <c r="R155" s="40"/>
      <c r="S155" s="40"/>
      <c r="T155" s="76"/>
      <c r="AT155" s="22" t="s">
        <v>136</v>
      </c>
      <c r="AU155" s="22" t="s">
        <v>83</v>
      </c>
    </row>
    <row r="156" spans="2:65" s="12" customFormat="1">
      <c r="B156" s="213"/>
      <c r="C156" s="214"/>
      <c r="D156" s="215" t="s">
        <v>138</v>
      </c>
      <c r="E156" s="216" t="s">
        <v>21</v>
      </c>
      <c r="F156" s="217" t="s">
        <v>236</v>
      </c>
      <c r="G156" s="214"/>
      <c r="H156" s="218">
        <v>8</v>
      </c>
      <c r="I156" s="219"/>
      <c r="J156" s="214"/>
      <c r="K156" s="214"/>
      <c r="L156" s="220"/>
      <c r="M156" s="221"/>
      <c r="N156" s="222"/>
      <c r="O156" s="222"/>
      <c r="P156" s="222"/>
      <c r="Q156" s="222"/>
      <c r="R156" s="222"/>
      <c r="S156" s="222"/>
      <c r="T156" s="223"/>
      <c r="AT156" s="224" t="s">
        <v>138</v>
      </c>
      <c r="AU156" s="224" t="s">
        <v>83</v>
      </c>
      <c r="AV156" s="12" t="s">
        <v>83</v>
      </c>
      <c r="AW156" s="12" t="s">
        <v>35</v>
      </c>
      <c r="AX156" s="12" t="s">
        <v>78</v>
      </c>
      <c r="AY156" s="224" t="s">
        <v>127</v>
      </c>
    </row>
    <row r="157" spans="2:65" s="1" customFormat="1" ht="22.5" customHeight="1">
      <c r="B157" s="39"/>
      <c r="C157" s="198" t="s">
        <v>9</v>
      </c>
      <c r="D157" s="198" t="s">
        <v>129</v>
      </c>
      <c r="E157" s="199" t="s">
        <v>237</v>
      </c>
      <c r="F157" s="200" t="s">
        <v>238</v>
      </c>
      <c r="G157" s="201" t="s">
        <v>172</v>
      </c>
      <c r="H157" s="202">
        <v>19</v>
      </c>
      <c r="I157" s="203"/>
      <c r="J157" s="204">
        <f>ROUND(I157*H157,2)</f>
        <v>0</v>
      </c>
      <c r="K157" s="200" t="s">
        <v>133</v>
      </c>
      <c r="L157" s="59"/>
      <c r="M157" s="205" t="s">
        <v>21</v>
      </c>
      <c r="N157" s="206" t="s">
        <v>44</v>
      </c>
      <c r="O157" s="40"/>
      <c r="P157" s="207">
        <f>O157*H157</f>
        <v>0</v>
      </c>
      <c r="Q157" s="207">
        <v>5.9000000000000003E-4</v>
      </c>
      <c r="R157" s="207">
        <f>Q157*H157</f>
        <v>1.1210000000000001E-2</v>
      </c>
      <c r="S157" s="207">
        <v>0</v>
      </c>
      <c r="T157" s="208">
        <f>S157*H157</f>
        <v>0</v>
      </c>
      <c r="AR157" s="22" t="s">
        <v>212</v>
      </c>
      <c r="AT157" s="22" t="s">
        <v>129</v>
      </c>
      <c r="AU157" s="22" t="s">
        <v>83</v>
      </c>
      <c r="AY157" s="22" t="s">
        <v>127</v>
      </c>
      <c r="BE157" s="209">
        <f>IF(N157="základní",J157,0)</f>
        <v>0</v>
      </c>
      <c r="BF157" s="209">
        <f>IF(N157="snížená",J157,0)</f>
        <v>0</v>
      </c>
      <c r="BG157" s="209">
        <f>IF(N157="zákl. přenesená",J157,0)</f>
        <v>0</v>
      </c>
      <c r="BH157" s="209">
        <f>IF(N157="sníž. přenesená",J157,0)</f>
        <v>0</v>
      </c>
      <c r="BI157" s="209">
        <f>IF(N157="nulová",J157,0)</f>
        <v>0</v>
      </c>
      <c r="BJ157" s="22" t="s">
        <v>83</v>
      </c>
      <c r="BK157" s="209">
        <f>ROUND(I157*H157,2)</f>
        <v>0</v>
      </c>
      <c r="BL157" s="22" t="s">
        <v>212</v>
      </c>
      <c r="BM157" s="22" t="s">
        <v>239</v>
      </c>
    </row>
    <row r="158" spans="2:65" s="1" customFormat="1" ht="27">
      <c r="B158" s="39"/>
      <c r="C158" s="61"/>
      <c r="D158" s="210" t="s">
        <v>136</v>
      </c>
      <c r="E158" s="61"/>
      <c r="F158" s="211" t="s">
        <v>156</v>
      </c>
      <c r="G158" s="61"/>
      <c r="H158" s="61"/>
      <c r="I158" s="166"/>
      <c r="J158" s="61"/>
      <c r="K158" s="61"/>
      <c r="L158" s="59"/>
      <c r="M158" s="212"/>
      <c r="N158" s="40"/>
      <c r="O158" s="40"/>
      <c r="P158" s="40"/>
      <c r="Q158" s="40"/>
      <c r="R158" s="40"/>
      <c r="S158" s="40"/>
      <c r="T158" s="76"/>
      <c r="AT158" s="22" t="s">
        <v>136</v>
      </c>
      <c r="AU158" s="22" t="s">
        <v>83</v>
      </c>
    </row>
    <row r="159" spans="2:65" s="12" customFormat="1">
      <c r="B159" s="213"/>
      <c r="C159" s="214"/>
      <c r="D159" s="215" t="s">
        <v>138</v>
      </c>
      <c r="E159" s="216" t="s">
        <v>21</v>
      </c>
      <c r="F159" s="217" t="s">
        <v>240</v>
      </c>
      <c r="G159" s="214"/>
      <c r="H159" s="218">
        <v>19</v>
      </c>
      <c r="I159" s="219"/>
      <c r="J159" s="214"/>
      <c r="K159" s="214"/>
      <c r="L159" s="220"/>
      <c r="M159" s="221"/>
      <c r="N159" s="222"/>
      <c r="O159" s="222"/>
      <c r="P159" s="222"/>
      <c r="Q159" s="222"/>
      <c r="R159" s="222"/>
      <c r="S159" s="222"/>
      <c r="T159" s="223"/>
      <c r="AT159" s="224" t="s">
        <v>138</v>
      </c>
      <c r="AU159" s="224" t="s">
        <v>83</v>
      </c>
      <c r="AV159" s="12" t="s">
        <v>83</v>
      </c>
      <c r="AW159" s="12" t="s">
        <v>35</v>
      </c>
      <c r="AX159" s="12" t="s">
        <v>78</v>
      </c>
      <c r="AY159" s="224" t="s">
        <v>127</v>
      </c>
    </row>
    <row r="160" spans="2:65" s="1" customFormat="1" ht="22.5" customHeight="1">
      <c r="B160" s="39"/>
      <c r="C160" s="198" t="s">
        <v>241</v>
      </c>
      <c r="D160" s="198" t="s">
        <v>129</v>
      </c>
      <c r="E160" s="199" t="s">
        <v>242</v>
      </c>
      <c r="F160" s="200" t="s">
        <v>243</v>
      </c>
      <c r="G160" s="201" t="s">
        <v>172</v>
      </c>
      <c r="H160" s="202">
        <v>44</v>
      </c>
      <c r="I160" s="203"/>
      <c r="J160" s="204">
        <f>ROUND(I160*H160,2)</f>
        <v>0</v>
      </c>
      <c r="K160" s="200" t="s">
        <v>133</v>
      </c>
      <c r="L160" s="59"/>
      <c r="M160" s="205" t="s">
        <v>21</v>
      </c>
      <c r="N160" s="206" t="s">
        <v>44</v>
      </c>
      <c r="O160" s="40"/>
      <c r="P160" s="207">
        <f>O160*H160</f>
        <v>0</v>
      </c>
      <c r="Q160" s="207">
        <v>1.1999999999999999E-3</v>
      </c>
      <c r="R160" s="207">
        <f>Q160*H160</f>
        <v>5.2799999999999993E-2</v>
      </c>
      <c r="S160" s="207">
        <v>0</v>
      </c>
      <c r="T160" s="208">
        <f>S160*H160</f>
        <v>0</v>
      </c>
      <c r="AR160" s="22" t="s">
        <v>212</v>
      </c>
      <c r="AT160" s="22" t="s">
        <v>129</v>
      </c>
      <c r="AU160" s="22" t="s">
        <v>83</v>
      </c>
      <c r="AY160" s="22" t="s">
        <v>127</v>
      </c>
      <c r="BE160" s="209">
        <f>IF(N160="základní",J160,0)</f>
        <v>0</v>
      </c>
      <c r="BF160" s="209">
        <f>IF(N160="snížená",J160,0)</f>
        <v>0</v>
      </c>
      <c r="BG160" s="209">
        <f>IF(N160="zákl. přenesená",J160,0)</f>
        <v>0</v>
      </c>
      <c r="BH160" s="209">
        <f>IF(N160="sníž. přenesená",J160,0)</f>
        <v>0</v>
      </c>
      <c r="BI160" s="209">
        <f>IF(N160="nulová",J160,0)</f>
        <v>0</v>
      </c>
      <c r="BJ160" s="22" t="s">
        <v>83</v>
      </c>
      <c r="BK160" s="209">
        <f>ROUND(I160*H160,2)</f>
        <v>0</v>
      </c>
      <c r="BL160" s="22" t="s">
        <v>212</v>
      </c>
      <c r="BM160" s="22" t="s">
        <v>244</v>
      </c>
    </row>
    <row r="161" spans="2:65" s="1" customFormat="1" ht="27">
      <c r="B161" s="39"/>
      <c r="C161" s="61"/>
      <c r="D161" s="210" t="s">
        <v>136</v>
      </c>
      <c r="E161" s="61"/>
      <c r="F161" s="211" t="s">
        <v>156</v>
      </c>
      <c r="G161" s="61"/>
      <c r="H161" s="61"/>
      <c r="I161" s="166"/>
      <c r="J161" s="61"/>
      <c r="K161" s="61"/>
      <c r="L161" s="59"/>
      <c r="M161" s="212"/>
      <c r="N161" s="40"/>
      <c r="O161" s="40"/>
      <c r="P161" s="40"/>
      <c r="Q161" s="40"/>
      <c r="R161" s="40"/>
      <c r="S161" s="40"/>
      <c r="T161" s="76"/>
      <c r="AT161" s="22" t="s">
        <v>136</v>
      </c>
      <c r="AU161" s="22" t="s">
        <v>83</v>
      </c>
    </row>
    <row r="162" spans="2:65" s="12" customFormat="1">
      <c r="B162" s="213"/>
      <c r="C162" s="214"/>
      <c r="D162" s="215" t="s">
        <v>138</v>
      </c>
      <c r="E162" s="216" t="s">
        <v>21</v>
      </c>
      <c r="F162" s="217" t="s">
        <v>245</v>
      </c>
      <c r="G162" s="214"/>
      <c r="H162" s="218">
        <v>44</v>
      </c>
      <c r="I162" s="219"/>
      <c r="J162" s="214"/>
      <c r="K162" s="214"/>
      <c r="L162" s="220"/>
      <c r="M162" s="221"/>
      <c r="N162" s="222"/>
      <c r="O162" s="222"/>
      <c r="P162" s="222"/>
      <c r="Q162" s="222"/>
      <c r="R162" s="222"/>
      <c r="S162" s="222"/>
      <c r="T162" s="223"/>
      <c r="AT162" s="224" t="s">
        <v>138</v>
      </c>
      <c r="AU162" s="224" t="s">
        <v>83</v>
      </c>
      <c r="AV162" s="12" t="s">
        <v>83</v>
      </c>
      <c r="AW162" s="12" t="s">
        <v>35</v>
      </c>
      <c r="AX162" s="12" t="s">
        <v>78</v>
      </c>
      <c r="AY162" s="224" t="s">
        <v>127</v>
      </c>
    </row>
    <row r="163" spans="2:65" s="1" customFormat="1" ht="22.5" customHeight="1">
      <c r="B163" s="39"/>
      <c r="C163" s="198" t="s">
        <v>246</v>
      </c>
      <c r="D163" s="198" t="s">
        <v>129</v>
      </c>
      <c r="E163" s="199" t="s">
        <v>247</v>
      </c>
      <c r="F163" s="200" t="s">
        <v>248</v>
      </c>
      <c r="G163" s="201" t="s">
        <v>172</v>
      </c>
      <c r="H163" s="202">
        <v>32</v>
      </c>
      <c r="I163" s="203"/>
      <c r="J163" s="204">
        <f>ROUND(I163*H163,2)</f>
        <v>0</v>
      </c>
      <c r="K163" s="200" t="s">
        <v>133</v>
      </c>
      <c r="L163" s="59"/>
      <c r="M163" s="205" t="s">
        <v>21</v>
      </c>
      <c r="N163" s="206" t="s">
        <v>44</v>
      </c>
      <c r="O163" s="40"/>
      <c r="P163" s="207">
        <f>O163*H163</f>
        <v>0</v>
      </c>
      <c r="Q163" s="207">
        <v>3.5E-4</v>
      </c>
      <c r="R163" s="207">
        <f>Q163*H163</f>
        <v>1.12E-2</v>
      </c>
      <c r="S163" s="207">
        <v>0</v>
      </c>
      <c r="T163" s="208">
        <f>S163*H163</f>
        <v>0</v>
      </c>
      <c r="AR163" s="22" t="s">
        <v>212</v>
      </c>
      <c r="AT163" s="22" t="s">
        <v>129</v>
      </c>
      <c r="AU163" s="22" t="s">
        <v>83</v>
      </c>
      <c r="AY163" s="22" t="s">
        <v>127</v>
      </c>
      <c r="BE163" s="209">
        <f>IF(N163="základní",J163,0)</f>
        <v>0</v>
      </c>
      <c r="BF163" s="209">
        <f>IF(N163="snížená",J163,0)</f>
        <v>0</v>
      </c>
      <c r="BG163" s="209">
        <f>IF(N163="zákl. přenesená",J163,0)</f>
        <v>0</v>
      </c>
      <c r="BH163" s="209">
        <f>IF(N163="sníž. přenesená",J163,0)</f>
        <v>0</v>
      </c>
      <c r="BI163" s="209">
        <f>IF(N163="nulová",J163,0)</f>
        <v>0</v>
      </c>
      <c r="BJ163" s="22" t="s">
        <v>83</v>
      </c>
      <c r="BK163" s="209">
        <f>ROUND(I163*H163,2)</f>
        <v>0</v>
      </c>
      <c r="BL163" s="22" t="s">
        <v>212</v>
      </c>
      <c r="BM163" s="22" t="s">
        <v>249</v>
      </c>
    </row>
    <row r="164" spans="2:65" s="1" customFormat="1" ht="27">
      <c r="B164" s="39"/>
      <c r="C164" s="61"/>
      <c r="D164" s="210" t="s">
        <v>136</v>
      </c>
      <c r="E164" s="61"/>
      <c r="F164" s="211" t="s">
        <v>156</v>
      </c>
      <c r="G164" s="61"/>
      <c r="H164" s="61"/>
      <c r="I164" s="166"/>
      <c r="J164" s="61"/>
      <c r="K164" s="61"/>
      <c r="L164" s="59"/>
      <c r="M164" s="212"/>
      <c r="N164" s="40"/>
      <c r="O164" s="40"/>
      <c r="P164" s="40"/>
      <c r="Q164" s="40"/>
      <c r="R164" s="40"/>
      <c r="S164" s="40"/>
      <c r="T164" s="76"/>
      <c r="AT164" s="22" t="s">
        <v>136</v>
      </c>
      <c r="AU164" s="22" t="s">
        <v>83</v>
      </c>
    </row>
    <row r="165" spans="2:65" s="12" customFormat="1">
      <c r="B165" s="213"/>
      <c r="C165" s="214"/>
      <c r="D165" s="215" t="s">
        <v>138</v>
      </c>
      <c r="E165" s="216" t="s">
        <v>21</v>
      </c>
      <c r="F165" s="217" t="s">
        <v>250</v>
      </c>
      <c r="G165" s="214"/>
      <c r="H165" s="218">
        <v>32</v>
      </c>
      <c r="I165" s="219"/>
      <c r="J165" s="214"/>
      <c r="K165" s="214"/>
      <c r="L165" s="220"/>
      <c r="M165" s="221"/>
      <c r="N165" s="222"/>
      <c r="O165" s="222"/>
      <c r="P165" s="222"/>
      <c r="Q165" s="222"/>
      <c r="R165" s="222"/>
      <c r="S165" s="222"/>
      <c r="T165" s="223"/>
      <c r="AT165" s="224" t="s">
        <v>138</v>
      </c>
      <c r="AU165" s="224" t="s">
        <v>83</v>
      </c>
      <c r="AV165" s="12" t="s">
        <v>83</v>
      </c>
      <c r="AW165" s="12" t="s">
        <v>35</v>
      </c>
      <c r="AX165" s="12" t="s">
        <v>78</v>
      </c>
      <c r="AY165" s="224" t="s">
        <v>127</v>
      </c>
    </row>
    <row r="166" spans="2:65" s="1" customFormat="1" ht="22.5" customHeight="1">
      <c r="B166" s="39"/>
      <c r="C166" s="198" t="s">
        <v>251</v>
      </c>
      <c r="D166" s="198" t="s">
        <v>129</v>
      </c>
      <c r="E166" s="199" t="s">
        <v>252</v>
      </c>
      <c r="F166" s="200" t="s">
        <v>253</v>
      </c>
      <c r="G166" s="201" t="s">
        <v>172</v>
      </c>
      <c r="H166" s="202">
        <v>12</v>
      </c>
      <c r="I166" s="203"/>
      <c r="J166" s="204">
        <f>ROUND(I166*H166,2)</f>
        <v>0</v>
      </c>
      <c r="K166" s="200" t="s">
        <v>133</v>
      </c>
      <c r="L166" s="59"/>
      <c r="M166" s="205" t="s">
        <v>21</v>
      </c>
      <c r="N166" s="206" t="s">
        <v>44</v>
      </c>
      <c r="O166" s="40"/>
      <c r="P166" s="207">
        <f>O166*H166</f>
        <v>0</v>
      </c>
      <c r="Q166" s="207">
        <v>1.14E-3</v>
      </c>
      <c r="R166" s="207">
        <f>Q166*H166</f>
        <v>1.3679999999999999E-2</v>
      </c>
      <c r="S166" s="207">
        <v>0</v>
      </c>
      <c r="T166" s="208">
        <f>S166*H166</f>
        <v>0</v>
      </c>
      <c r="AR166" s="22" t="s">
        <v>212</v>
      </c>
      <c r="AT166" s="22" t="s">
        <v>129</v>
      </c>
      <c r="AU166" s="22" t="s">
        <v>83</v>
      </c>
      <c r="AY166" s="22" t="s">
        <v>127</v>
      </c>
      <c r="BE166" s="209">
        <f>IF(N166="základní",J166,0)</f>
        <v>0</v>
      </c>
      <c r="BF166" s="209">
        <f>IF(N166="snížená",J166,0)</f>
        <v>0</v>
      </c>
      <c r="BG166" s="209">
        <f>IF(N166="zákl. přenesená",J166,0)</f>
        <v>0</v>
      </c>
      <c r="BH166" s="209">
        <f>IF(N166="sníž. přenesená",J166,0)</f>
        <v>0</v>
      </c>
      <c r="BI166" s="209">
        <f>IF(N166="nulová",J166,0)</f>
        <v>0</v>
      </c>
      <c r="BJ166" s="22" t="s">
        <v>83</v>
      </c>
      <c r="BK166" s="209">
        <f>ROUND(I166*H166,2)</f>
        <v>0</v>
      </c>
      <c r="BL166" s="22" t="s">
        <v>212</v>
      </c>
      <c r="BM166" s="22" t="s">
        <v>254</v>
      </c>
    </row>
    <row r="167" spans="2:65" s="1" customFormat="1" ht="27">
      <c r="B167" s="39"/>
      <c r="C167" s="61"/>
      <c r="D167" s="210" t="s">
        <v>136</v>
      </c>
      <c r="E167" s="61"/>
      <c r="F167" s="211" t="s">
        <v>156</v>
      </c>
      <c r="G167" s="61"/>
      <c r="H167" s="61"/>
      <c r="I167" s="166"/>
      <c r="J167" s="61"/>
      <c r="K167" s="61"/>
      <c r="L167" s="59"/>
      <c r="M167" s="212"/>
      <c r="N167" s="40"/>
      <c r="O167" s="40"/>
      <c r="P167" s="40"/>
      <c r="Q167" s="40"/>
      <c r="R167" s="40"/>
      <c r="S167" s="40"/>
      <c r="T167" s="76"/>
      <c r="AT167" s="22" t="s">
        <v>136</v>
      </c>
      <c r="AU167" s="22" t="s">
        <v>83</v>
      </c>
    </row>
    <row r="168" spans="2:65" s="12" customFormat="1">
      <c r="B168" s="213"/>
      <c r="C168" s="214"/>
      <c r="D168" s="215" t="s">
        <v>138</v>
      </c>
      <c r="E168" s="216" t="s">
        <v>21</v>
      </c>
      <c r="F168" s="217" t="s">
        <v>255</v>
      </c>
      <c r="G168" s="214"/>
      <c r="H168" s="218">
        <v>12</v>
      </c>
      <c r="I168" s="219"/>
      <c r="J168" s="214"/>
      <c r="K168" s="214"/>
      <c r="L168" s="220"/>
      <c r="M168" s="221"/>
      <c r="N168" s="222"/>
      <c r="O168" s="222"/>
      <c r="P168" s="222"/>
      <c r="Q168" s="222"/>
      <c r="R168" s="222"/>
      <c r="S168" s="222"/>
      <c r="T168" s="223"/>
      <c r="AT168" s="224" t="s">
        <v>138</v>
      </c>
      <c r="AU168" s="224" t="s">
        <v>83</v>
      </c>
      <c r="AV168" s="12" t="s">
        <v>83</v>
      </c>
      <c r="AW168" s="12" t="s">
        <v>35</v>
      </c>
      <c r="AX168" s="12" t="s">
        <v>78</v>
      </c>
      <c r="AY168" s="224" t="s">
        <v>127</v>
      </c>
    </row>
    <row r="169" spans="2:65" s="1" customFormat="1" ht="22.5" customHeight="1">
      <c r="B169" s="39"/>
      <c r="C169" s="198" t="s">
        <v>256</v>
      </c>
      <c r="D169" s="198" t="s">
        <v>129</v>
      </c>
      <c r="E169" s="199" t="s">
        <v>257</v>
      </c>
      <c r="F169" s="200" t="s">
        <v>258</v>
      </c>
      <c r="G169" s="201" t="s">
        <v>154</v>
      </c>
      <c r="H169" s="202">
        <v>24</v>
      </c>
      <c r="I169" s="203"/>
      <c r="J169" s="204">
        <f>ROUND(I169*H169,2)</f>
        <v>0</v>
      </c>
      <c r="K169" s="200" t="s">
        <v>133</v>
      </c>
      <c r="L169" s="59"/>
      <c r="M169" s="205" t="s">
        <v>21</v>
      </c>
      <c r="N169" s="206" t="s">
        <v>44</v>
      </c>
      <c r="O169" s="40"/>
      <c r="P169" s="207">
        <f>O169*H169</f>
        <v>0</v>
      </c>
      <c r="Q169" s="207">
        <v>0</v>
      </c>
      <c r="R169" s="207">
        <f>Q169*H169</f>
        <v>0</v>
      </c>
      <c r="S169" s="207">
        <v>0</v>
      </c>
      <c r="T169" s="208">
        <f>S169*H169</f>
        <v>0</v>
      </c>
      <c r="AR169" s="22" t="s">
        <v>212</v>
      </c>
      <c r="AT169" s="22" t="s">
        <v>129</v>
      </c>
      <c r="AU169" s="22" t="s">
        <v>83</v>
      </c>
      <c r="AY169" s="22" t="s">
        <v>127</v>
      </c>
      <c r="BE169" s="209">
        <f>IF(N169="základní",J169,0)</f>
        <v>0</v>
      </c>
      <c r="BF169" s="209">
        <f>IF(N169="snížená",J169,0)</f>
        <v>0</v>
      </c>
      <c r="BG169" s="209">
        <f>IF(N169="zákl. přenesená",J169,0)</f>
        <v>0</v>
      </c>
      <c r="BH169" s="209">
        <f>IF(N169="sníž. přenesená",J169,0)</f>
        <v>0</v>
      </c>
      <c r="BI169" s="209">
        <f>IF(N169="nulová",J169,0)</f>
        <v>0</v>
      </c>
      <c r="BJ169" s="22" t="s">
        <v>83</v>
      </c>
      <c r="BK169" s="209">
        <f>ROUND(I169*H169,2)</f>
        <v>0</v>
      </c>
      <c r="BL169" s="22" t="s">
        <v>212</v>
      </c>
      <c r="BM169" s="22" t="s">
        <v>259</v>
      </c>
    </row>
    <row r="170" spans="2:65" s="1" customFormat="1" ht="27">
      <c r="B170" s="39"/>
      <c r="C170" s="61"/>
      <c r="D170" s="210" t="s">
        <v>136</v>
      </c>
      <c r="E170" s="61"/>
      <c r="F170" s="211" t="s">
        <v>156</v>
      </c>
      <c r="G170" s="61"/>
      <c r="H170" s="61"/>
      <c r="I170" s="166"/>
      <c r="J170" s="61"/>
      <c r="K170" s="61"/>
      <c r="L170" s="59"/>
      <c r="M170" s="212"/>
      <c r="N170" s="40"/>
      <c r="O170" s="40"/>
      <c r="P170" s="40"/>
      <c r="Q170" s="40"/>
      <c r="R170" s="40"/>
      <c r="S170" s="40"/>
      <c r="T170" s="76"/>
      <c r="AT170" s="22" t="s">
        <v>136</v>
      </c>
      <c r="AU170" s="22" t="s">
        <v>83</v>
      </c>
    </row>
    <row r="171" spans="2:65" s="12" customFormat="1">
      <c r="B171" s="213"/>
      <c r="C171" s="214"/>
      <c r="D171" s="215" t="s">
        <v>138</v>
      </c>
      <c r="E171" s="216" t="s">
        <v>21</v>
      </c>
      <c r="F171" s="217" t="s">
        <v>260</v>
      </c>
      <c r="G171" s="214"/>
      <c r="H171" s="218">
        <v>24</v>
      </c>
      <c r="I171" s="219"/>
      <c r="J171" s="214"/>
      <c r="K171" s="214"/>
      <c r="L171" s="220"/>
      <c r="M171" s="221"/>
      <c r="N171" s="222"/>
      <c r="O171" s="222"/>
      <c r="P171" s="222"/>
      <c r="Q171" s="222"/>
      <c r="R171" s="222"/>
      <c r="S171" s="222"/>
      <c r="T171" s="223"/>
      <c r="AT171" s="224" t="s">
        <v>138</v>
      </c>
      <c r="AU171" s="224" t="s">
        <v>83</v>
      </c>
      <c r="AV171" s="12" t="s">
        <v>83</v>
      </c>
      <c r="AW171" s="12" t="s">
        <v>35</v>
      </c>
      <c r="AX171" s="12" t="s">
        <v>78</v>
      </c>
      <c r="AY171" s="224" t="s">
        <v>127</v>
      </c>
    </row>
    <row r="172" spans="2:65" s="1" customFormat="1" ht="22.5" customHeight="1">
      <c r="B172" s="39"/>
      <c r="C172" s="198" t="s">
        <v>261</v>
      </c>
      <c r="D172" s="198" t="s">
        <v>129</v>
      </c>
      <c r="E172" s="199" t="s">
        <v>262</v>
      </c>
      <c r="F172" s="200" t="s">
        <v>263</v>
      </c>
      <c r="G172" s="201" t="s">
        <v>154</v>
      </c>
      <c r="H172" s="202">
        <v>8</v>
      </c>
      <c r="I172" s="203"/>
      <c r="J172" s="204">
        <f>ROUND(I172*H172,2)</f>
        <v>0</v>
      </c>
      <c r="K172" s="200" t="s">
        <v>133</v>
      </c>
      <c r="L172" s="59"/>
      <c r="M172" s="205" t="s">
        <v>21</v>
      </c>
      <c r="N172" s="206" t="s">
        <v>44</v>
      </c>
      <c r="O172" s="40"/>
      <c r="P172" s="207">
        <f>O172*H172</f>
        <v>0</v>
      </c>
      <c r="Q172" s="207">
        <v>0</v>
      </c>
      <c r="R172" s="207">
        <f>Q172*H172</f>
        <v>0</v>
      </c>
      <c r="S172" s="207">
        <v>0</v>
      </c>
      <c r="T172" s="208">
        <f>S172*H172</f>
        <v>0</v>
      </c>
      <c r="AR172" s="22" t="s">
        <v>212</v>
      </c>
      <c r="AT172" s="22" t="s">
        <v>129</v>
      </c>
      <c r="AU172" s="22" t="s">
        <v>83</v>
      </c>
      <c r="AY172" s="22" t="s">
        <v>127</v>
      </c>
      <c r="BE172" s="209">
        <f>IF(N172="základní",J172,0)</f>
        <v>0</v>
      </c>
      <c r="BF172" s="209">
        <f>IF(N172="snížená",J172,0)</f>
        <v>0</v>
      </c>
      <c r="BG172" s="209">
        <f>IF(N172="zákl. přenesená",J172,0)</f>
        <v>0</v>
      </c>
      <c r="BH172" s="209">
        <f>IF(N172="sníž. přenesená",J172,0)</f>
        <v>0</v>
      </c>
      <c r="BI172" s="209">
        <f>IF(N172="nulová",J172,0)</f>
        <v>0</v>
      </c>
      <c r="BJ172" s="22" t="s">
        <v>83</v>
      </c>
      <c r="BK172" s="209">
        <f>ROUND(I172*H172,2)</f>
        <v>0</v>
      </c>
      <c r="BL172" s="22" t="s">
        <v>212</v>
      </c>
      <c r="BM172" s="22" t="s">
        <v>264</v>
      </c>
    </row>
    <row r="173" spans="2:65" s="1" customFormat="1" ht="27">
      <c r="B173" s="39"/>
      <c r="C173" s="61"/>
      <c r="D173" s="210" t="s">
        <v>136</v>
      </c>
      <c r="E173" s="61"/>
      <c r="F173" s="211" t="s">
        <v>156</v>
      </c>
      <c r="G173" s="61"/>
      <c r="H173" s="61"/>
      <c r="I173" s="166"/>
      <c r="J173" s="61"/>
      <c r="K173" s="61"/>
      <c r="L173" s="59"/>
      <c r="M173" s="212"/>
      <c r="N173" s="40"/>
      <c r="O173" s="40"/>
      <c r="P173" s="40"/>
      <c r="Q173" s="40"/>
      <c r="R173" s="40"/>
      <c r="S173" s="40"/>
      <c r="T173" s="76"/>
      <c r="AT173" s="22" t="s">
        <v>136</v>
      </c>
      <c r="AU173" s="22" t="s">
        <v>83</v>
      </c>
    </row>
    <row r="174" spans="2:65" s="12" customFormat="1">
      <c r="B174" s="213"/>
      <c r="C174" s="214"/>
      <c r="D174" s="215" t="s">
        <v>138</v>
      </c>
      <c r="E174" s="216" t="s">
        <v>21</v>
      </c>
      <c r="F174" s="217" t="s">
        <v>265</v>
      </c>
      <c r="G174" s="214"/>
      <c r="H174" s="218">
        <v>8</v>
      </c>
      <c r="I174" s="219"/>
      <c r="J174" s="214"/>
      <c r="K174" s="214"/>
      <c r="L174" s="220"/>
      <c r="M174" s="221"/>
      <c r="N174" s="222"/>
      <c r="O174" s="222"/>
      <c r="P174" s="222"/>
      <c r="Q174" s="222"/>
      <c r="R174" s="222"/>
      <c r="S174" s="222"/>
      <c r="T174" s="223"/>
      <c r="AT174" s="224" t="s">
        <v>138</v>
      </c>
      <c r="AU174" s="224" t="s">
        <v>83</v>
      </c>
      <c r="AV174" s="12" t="s">
        <v>83</v>
      </c>
      <c r="AW174" s="12" t="s">
        <v>35</v>
      </c>
      <c r="AX174" s="12" t="s">
        <v>78</v>
      </c>
      <c r="AY174" s="224" t="s">
        <v>127</v>
      </c>
    </row>
    <row r="175" spans="2:65" s="1" customFormat="1" ht="22.5" customHeight="1">
      <c r="B175" s="39"/>
      <c r="C175" s="198" t="s">
        <v>266</v>
      </c>
      <c r="D175" s="198" t="s">
        <v>129</v>
      </c>
      <c r="E175" s="199" t="s">
        <v>267</v>
      </c>
      <c r="F175" s="200" t="s">
        <v>268</v>
      </c>
      <c r="G175" s="201" t="s">
        <v>154</v>
      </c>
      <c r="H175" s="202">
        <v>8</v>
      </c>
      <c r="I175" s="203"/>
      <c r="J175" s="204">
        <f>ROUND(I175*H175,2)</f>
        <v>0</v>
      </c>
      <c r="K175" s="200" t="s">
        <v>133</v>
      </c>
      <c r="L175" s="59"/>
      <c r="M175" s="205" t="s">
        <v>21</v>
      </c>
      <c r="N175" s="206" t="s">
        <v>44</v>
      </c>
      <c r="O175" s="40"/>
      <c r="P175" s="207">
        <f>O175*H175</f>
        <v>0</v>
      </c>
      <c r="Q175" s="207">
        <v>3.4000000000000002E-4</v>
      </c>
      <c r="R175" s="207">
        <f>Q175*H175</f>
        <v>2.7200000000000002E-3</v>
      </c>
      <c r="S175" s="207">
        <v>0</v>
      </c>
      <c r="T175" s="208">
        <f>S175*H175</f>
        <v>0</v>
      </c>
      <c r="AR175" s="22" t="s">
        <v>212</v>
      </c>
      <c r="AT175" s="22" t="s">
        <v>129</v>
      </c>
      <c r="AU175" s="22" t="s">
        <v>83</v>
      </c>
      <c r="AY175" s="22" t="s">
        <v>127</v>
      </c>
      <c r="BE175" s="209">
        <f>IF(N175="základní",J175,0)</f>
        <v>0</v>
      </c>
      <c r="BF175" s="209">
        <f>IF(N175="snížená",J175,0)</f>
        <v>0</v>
      </c>
      <c r="BG175" s="209">
        <f>IF(N175="zákl. přenesená",J175,0)</f>
        <v>0</v>
      </c>
      <c r="BH175" s="209">
        <f>IF(N175="sníž. přenesená",J175,0)</f>
        <v>0</v>
      </c>
      <c r="BI175" s="209">
        <f>IF(N175="nulová",J175,0)</f>
        <v>0</v>
      </c>
      <c r="BJ175" s="22" t="s">
        <v>83</v>
      </c>
      <c r="BK175" s="209">
        <f>ROUND(I175*H175,2)</f>
        <v>0</v>
      </c>
      <c r="BL175" s="22" t="s">
        <v>212</v>
      </c>
      <c r="BM175" s="22" t="s">
        <v>269</v>
      </c>
    </row>
    <row r="176" spans="2:65" s="1" customFormat="1" ht="27">
      <c r="B176" s="39"/>
      <c r="C176" s="61"/>
      <c r="D176" s="210" t="s">
        <v>136</v>
      </c>
      <c r="E176" s="61"/>
      <c r="F176" s="211" t="s">
        <v>156</v>
      </c>
      <c r="G176" s="61"/>
      <c r="H176" s="61"/>
      <c r="I176" s="166"/>
      <c r="J176" s="61"/>
      <c r="K176" s="61"/>
      <c r="L176" s="59"/>
      <c r="M176" s="212"/>
      <c r="N176" s="40"/>
      <c r="O176" s="40"/>
      <c r="P176" s="40"/>
      <c r="Q176" s="40"/>
      <c r="R176" s="40"/>
      <c r="S176" s="40"/>
      <c r="T176" s="76"/>
      <c r="AT176" s="22" t="s">
        <v>136</v>
      </c>
      <c r="AU176" s="22" t="s">
        <v>83</v>
      </c>
    </row>
    <row r="177" spans="2:65" s="12" customFormat="1">
      <c r="B177" s="213"/>
      <c r="C177" s="214"/>
      <c r="D177" s="215" t="s">
        <v>138</v>
      </c>
      <c r="E177" s="216" t="s">
        <v>21</v>
      </c>
      <c r="F177" s="217" t="s">
        <v>265</v>
      </c>
      <c r="G177" s="214"/>
      <c r="H177" s="218">
        <v>8</v>
      </c>
      <c r="I177" s="219"/>
      <c r="J177" s="214"/>
      <c r="K177" s="214"/>
      <c r="L177" s="220"/>
      <c r="M177" s="221"/>
      <c r="N177" s="222"/>
      <c r="O177" s="222"/>
      <c r="P177" s="222"/>
      <c r="Q177" s="222"/>
      <c r="R177" s="222"/>
      <c r="S177" s="222"/>
      <c r="T177" s="223"/>
      <c r="AT177" s="224" t="s">
        <v>138</v>
      </c>
      <c r="AU177" s="224" t="s">
        <v>83</v>
      </c>
      <c r="AV177" s="12" t="s">
        <v>83</v>
      </c>
      <c r="AW177" s="12" t="s">
        <v>35</v>
      </c>
      <c r="AX177" s="12" t="s">
        <v>78</v>
      </c>
      <c r="AY177" s="224" t="s">
        <v>127</v>
      </c>
    </row>
    <row r="178" spans="2:65" s="1" customFormat="1" ht="22.5" customHeight="1">
      <c r="B178" s="39"/>
      <c r="C178" s="198" t="s">
        <v>270</v>
      </c>
      <c r="D178" s="198" t="s">
        <v>129</v>
      </c>
      <c r="E178" s="199" t="s">
        <v>271</v>
      </c>
      <c r="F178" s="200" t="s">
        <v>272</v>
      </c>
      <c r="G178" s="201" t="s">
        <v>154</v>
      </c>
      <c r="H178" s="202">
        <v>2</v>
      </c>
      <c r="I178" s="203"/>
      <c r="J178" s="204">
        <f>ROUND(I178*H178,2)</f>
        <v>0</v>
      </c>
      <c r="K178" s="200" t="s">
        <v>133</v>
      </c>
      <c r="L178" s="59"/>
      <c r="M178" s="205" t="s">
        <v>21</v>
      </c>
      <c r="N178" s="206" t="s">
        <v>44</v>
      </c>
      <c r="O178" s="40"/>
      <c r="P178" s="207">
        <f>O178*H178</f>
        <v>0</v>
      </c>
      <c r="Q178" s="207">
        <v>2.9E-4</v>
      </c>
      <c r="R178" s="207">
        <f>Q178*H178</f>
        <v>5.8E-4</v>
      </c>
      <c r="S178" s="207">
        <v>0</v>
      </c>
      <c r="T178" s="208">
        <f>S178*H178</f>
        <v>0</v>
      </c>
      <c r="AR178" s="22" t="s">
        <v>212</v>
      </c>
      <c r="AT178" s="22" t="s">
        <v>129</v>
      </c>
      <c r="AU178" s="22" t="s">
        <v>83</v>
      </c>
      <c r="AY178" s="22" t="s">
        <v>127</v>
      </c>
      <c r="BE178" s="209">
        <f>IF(N178="základní",J178,0)</f>
        <v>0</v>
      </c>
      <c r="BF178" s="209">
        <f>IF(N178="snížená",J178,0)</f>
        <v>0</v>
      </c>
      <c r="BG178" s="209">
        <f>IF(N178="zákl. přenesená",J178,0)</f>
        <v>0</v>
      </c>
      <c r="BH178" s="209">
        <f>IF(N178="sníž. přenesená",J178,0)</f>
        <v>0</v>
      </c>
      <c r="BI178" s="209">
        <f>IF(N178="nulová",J178,0)</f>
        <v>0</v>
      </c>
      <c r="BJ178" s="22" t="s">
        <v>83</v>
      </c>
      <c r="BK178" s="209">
        <f>ROUND(I178*H178,2)</f>
        <v>0</v>
      </c>
      <c r="BL178" s="22" t="s">
        <v>212</v>
      </c>
      <c r="BM178" s="22" t="s">
        <v>273</v>
      </c>
    </row>
    <row r="179" spans="2:65" s="1" customFormat="1" ht="27">
      <c r="B179" s="39"/>
      <c r="C179" s="61"/>
      <c r="D179" s="210" t="s">
        <v>136</v>
      </c>
      <c r="E179" s="61"/>
      <c r="F179" s="211" t="s">
        <v>274</v>
      </c>
      <c r="G179" s="61"/>
      <c r="H179" s="61"/>
      <c r="I179" s="166"/>
      <c r="J179" s="61"/>
      <c r="K179" s="61"/>
      <c r="L179" s="59"/>
      <c r="M179" s="212"/>
      <c r="N179" s="40"/>
      <c r="O179" s="40"/>
      <c r="P179" s="40"/>
      <c r="Q179" s="40"/>
      <c r="R179" s="40"/>
      <c r="S179" s="40"/>
      <c r="T179" s="76"/>
      <c r="AT179" s="22" t="s">
        <v>136</v>
      </c>
      <c r="AU179" s="22" t="s">
        <v>83</v>
      </c>
    </row>
    <row r="180" spans="2:65" s="12" customFormat="1">
      <c r="B180" s="213"/>
      <c r="C180" s="214"/>
      <c r="D180" s="215" t="s">
        <v>138</v>
      </c>
      <c r="E180" s="216" t="s">
        <v>21</v>
      </c>
      <c r="F180" s="217" t="s">
        <v>275</v>
      </c>
      <c r="G180" s="214"/>
      <c r="H180" s="218">
        <v>2</v>
      </c>
      <c r="I180" s="219"/>
      <c r="J180" s="214"/>
      <c r="K180" s="214"/>
      <c r="L180" s="220"/>
      <c r="M180" s="221"/>
      <c r="N180" s="222"/>
      <c r="O180" s="222"/>
      <c r="P180" s="222"/>
      <c r="Q180" s="222"/>
      <c r="R180" s="222"/>
      <c r="S180" s="222"/>
      <c r="T180" s="223"/>
      <c r="AT180" s="224" t="s">
        <v>138</v>
      </c>
      <c r="AU180" s="224" t="s">
        <v>83</v>
      </c>
      <c r="AV180" s="12" t="s">
        <v>83</v>
      </c>
      <c r="AW180" s="12" t="s">
        <v>35</v>
      </c>
      <c r="AX180" s="12" t="s">
        <v>78</v>
      </c>
      <c r="AY180" s="224" t="s">
        <v>127</v>
      </c>
    </row>
    <row r="181" spans="2:65" s="1" customFormat="1" ht="22.5" customHeight="1">
      <c r="B181" s="39"/>
      <c r="C181" s="198" t="s">
        <v>276</v>
      </c>
      <c r="D181" s="198" t="s">
        <v>129</v>
      </c>
      <c r="E181" s="199" t="s">
        <v>277</v>
      </c>
      <c r="F181" s="200" t="s">
        <v>278</v>
      </c>
      <c r="G181" s="201" t="s">
        <v>154</v>
      </c>
      <c r="H181" s="202">
        <v>1</v>
      </c>
      <c r="I181" s="203"/>
      <c r="J181" s="204">
        <f>ROUND(I181*H181,2)</f>
        <v>0</v>
      </c>
      <c r="K181" s="200" t="s">
        <v>133</v>
      </c>
      <c r="L181" s="59"/>
      <c r="M181" s="205" t="s">
        <v>21</v>
      </c>
      <c r="N181" s="206" t="s">
        <v>44</v>
      </c>
      <c r="O181" s="40"/>
      <c r="P181" s="207">
        <f>O181*H181</f>
        <v>0</v>
      </c>
      <c r="Q181" s="207">
        <v>9.0000000000000006E-5</v>
      </c>
      <c r="R181" s="207">
        <f>Q181*H181</f>
        <v>9.0000000000000006E-5</v>
      </c>
      <c r="S181" s="207">
        <v>0</v>
      </c>
      <c r="T181" s="208">
        <f>S181*H181</f>
        <v>0</v>
      </c>
      <c r="AR181" s="22" t="s">
        <v>212</v>
      </c>
      <c r="AT181" s="22" t="s">
        <v>129</v>
      </c>
      <c r="AU181" s="22" t="s">
        <v>83</v>
      </c>
      <c r="AY181" s="22" t="s">
        <v>127</v>
      </c>
      <c r="BE181" s="209">
        <f>IF(N181="základní",J181,0)</f>
        <v>0</v>
      </c>
      <c r="BF181" s="209">
        <f>IF(N181="snížená",J181,0)</f>
        <v>0</v>
      </c>
      <c r="BG181" s="209">
        <f>IF(N181="zákl. přenesená",J181,0)</f>
        <v>0</v>
      </c>
      <c r="BH181" s="209">
        <f>IF(N181="sníž. přenesená",J181,0)</f>
        <v>0</v>
      </c>
      <c r="BI181" s="209">
        <f>IF(N181="nulová",J181,0)</f>
        <v>0</v>
      </c>
      <c r="BJ181" s="22" t="s">
        <v>83</v>
      </c>
      <c r="BK181" s="209">
        <f>ROUND(I181*H181,2)</f>
        <v>0</v>
      </c>
      <c r="BL181" s="22" t="s">
        <v>212</v>
      </c>
      <c r="BM181" s="22" t="s">
        <v>279</v>
      </c>
    </row>
    <row r="182" spans="2:65" s="1" customFormat="1" ht="27">
      <c r="B182" s="39"/>
      <c r="C182" s="61"/>
      <c r="D182" s="210" t="s">
        <v>136</v>
      </c>
      <c r="E182" s="61"/>
      <c r="F182" s="211" t="s">
        <v>274</v>
      </c>
      <c r="G182" s="61"/>
      <c r="H182" s="61"/>
      <c r="I182" s="166"/>
      <c r="J182" s="61"/>
      <c r="K182" s="61"/>
      <c r="L182" s="59"/>
      <c r="M182" s="212"/>
      <c r="N182" s="40"/>
      <c r="O182" s="40"/>
      <c r="P182" s="40"/>
      <c r="Q182" s="40"/>
      <c r="R182" s="40"/>
      <c r="S182" s="40"/>
      <c r="T182" s="76"/>
      <c r="AT182" s="22" t="s">
        <v>136</v>
      </c>
      <c r="AU182" s="22" t="s">
        <v>83</v>
      </c>
    </row>
    <row r="183" spans="2:65" s="12" customFormat="1">
      <c r="B183" s="213"/>
      <c r="C183" s="214"/>
      <c r="D183" s="215" t="s">
        <v>138</v>
      </c>
      <c r="E183" s="216" t="s">
        <v>21</v>
      </c>
      <c r="F183" s="217" t="s">
        <v>78</v>
      </c>
      <c r="G183" s="214"/>
      <c r="H183" s="218">
        <v>1</v>
      </c>
      <c r="I183" s="219"/>
      <c r="J183" s="214"/>
      <c r="K183" s="214"/>
      <c r="L183" s="220"/>
      <c r="M183" s="221"/>
      <c r="N183" s="222"/>
      <c r="O183" s="222"/>
      <c r="P183" s="222"/>
      <c r="Q183" s="222"/>
      <c r="R183" s="222"/>
      <c r="S183" s="222"/>
      <c r="T183" s="223"/>
      <c r="AT183" s="224" t="s">
        <v>138</v>
      </c>
      <c r="AU183" s="224" t="s">
        <v>83</v>
      </c>
      <c r="AV183" s="12" t="s">
        <v>83</v>
      </c>
      <c r="AW183" s="12" t="s">
        <v>35</v>
      </c>
      <c r="AX183" s="12" t="s">
        <v>78</v>
      </c>
      <c r="AY183" s="224" t="s">
        <v>127</v>
      </c>
    </row>
    <row r="184" spans="2:65" s="1" customFormat="1" ht="22.5" customHeight="1">
      <c r="B184" s="39"/>
      <c r="C184" s="228" t="s">
        <v>280</v>
      </c>
      <c r="D184" s="228" t="s">
        <v>281</v>
      </c>
      <c r="E184" s="229" t="s">
        <v>282</v>
      </c>
      <c r="F184" s="230" t="s">
        <v>283</v>
      </c>
      <c r="G184" s="231" t="s">
        <v>154</v>
      </c>
      <c r="H184" s="232">
        <v>1</v>
      </c>
      <c r="I184" s="233"/>
      <c r="J184" s="234">
        <f>ROUND(I184*H184,2)</f>
        <v>0</v>
      </c>
      <c r="K184" s="230" t="s">
        <v>133</v>
      </c>
      <c r="L184" s="235"/>
      <c r="M184" s="236" t="s">
        <v>21</v>
      </c>
      <c r="N184" s="237" t="s">
        <v>44</v>
      </c>
      <c r="O184" s="40"/>
      <c r="P184" s="207">
        <f>O184*H184</f>
        <v>0</v>
      </c>
      <c r="Q184" s="207">
        <v>2.9999999999999997E-4</v>
      </c>
      <c r="R184" s="207">
        <f>Q184*H184</f>
        <v>2.9999999999999997E-4</v>
      </c>
      <c r="S184" s="207">
        <v>0</v>
      </c>
      <c r="T184" s="208">
        <f>S184*H184</f>
        <v>0</v>
      </c>
      <c r="AR184" s="22" t="s">
        <v>284</v>
      </c>
      <c r="AT184" s="22" t="s">
        <v>281</v>
      </c>
      <c r="AU184" s="22" t="s">
        <v>83</v>
      </c>
      <c r="AY184" s="22" t="s">
        <v>127</v>
      </c>
      <c r="BE184" s="209">
        <f>IF(N184="základní",J184,0)</f>
        <v>0</v>
      </c>
      <c r="BF184" s="209">
        <f>IF(N184="snížená",J184,0)</f>
        <v>0</v>
      </c>
      <c r="BG184" s="209">
        <f>IF(N184="zákl. přenesená",J184,0)</f>
        <v>0</v>
      </c>
      <c r="BH184" s="209">
        <f>IF(N184="sníž. přenesená",J184,0)</f>
        <v>0</v>
      </c>
      <c r="BI184" s="209">
        <f>IF(N184="nulová",J184,0)</f>
        <v>0</v>
      </c>
      <c r="BJ184" s="22" t="s">
        <v>83</v>
      </c>
      <c r="BK184" s="209">
        <f>ROUND(I184*H184,2)</f>
        <v>0</v>
      </c>
      <c r="BL184" s="22" t="s">
        <v>212</v>
      </c>
      <c r="BM184" s="22" t="s">
        <v>285</v>
      </c>
    </row>
    <row r="185" spans="2:65" s="1" customFormat="1" ht="27">
      <c r="B185" s="39"/>
      <c r="C185" s="61"/>
      <c r="D185" s="210" t="s">
        <v>136</v>
      </c>
      <c r="E185" s="61"/>
      <c r="F185" s="211" t="s">
        <v>274</v>
      </c>
      <c r="G185" s="61"/>
      <c r="H185" s="61"/>
      <c r="I185" s="166"/>
      <c r="J185" s="61"/>
      <c r="K185" s="61"/>
      <c r="L185" s="59"/>
      <c r="M185" s="212"/>
      <c r="N185" s="40"/>
      <c r="O185" s="40"/>
      <c r="P185" s="40"/>
      <c r="Q185" s="40"/>
      <c r="R185" s="40"/>
      <c r="S185" s="40"/>
      <c r="T185" s="76"/>
      <c r="AT185" s="22" t="s">
        <v>136</v>
      </c>
      <c r="AU185" s="22" t="s">
        <v>83</v>
      </c>
    </row>
    <row r="186" spans="2:65" s="12" customFormat="1">
      <c r="B186" s="213"/>
      <c r="C186" s="214"/>
      <c r="D186" s="215" t="s">
        <v>138</v>
      </c>
      <c r="E186" s="216" t="s">
        <v>21</v>
      </c>
      <c r="F186" s="217" t="s">
        <v>78</v>
      </c>
      <c r="G186" s="214"/>
      <c r="H186" s="218">
        <v>1</v>
      </c>
      <c r="I186" s="219"/>
      <c r="J186" s="214"/>
      <c r="K186" s="214"/>
      <c r="L186" s="220"/>
      <c r="M186" s="221"/>
      <c r="N186" s="222"/>
      <c r="O186" s="222"/>
      <c r="P186" s="222"/>
      <c r="Q186" s="222"/>
      <c r="R186" s="222"/>
      <c r="S186" s="222"/>
      <c r="T186" s="223"/>
      <c r="AT186" s="224" t="s">
        <v>138</v>
      </c>
      <c r="AU186" s="224" t="s">
        <v>83</v>
      </c>
      <c r="AV186" s="12" t="s">
        <v>83</v>
      </c>
      <c r="AW186" s="12" t="s">
        <v>35</v>
      </c>
      <c r="AX186" s="12" t="s">
        <v>78</v>
      </c>
      <c r="AY186" s="224" t="s">
        <v>127</v>
      </c>
    </row>
    <row r="187" spans="2:65" s="1" customFormat="1" ht="22.5" customHeight="1">
      <c r="B187" s="39"/>
      <c r="C187" s="228" t="s">
        <v>286</v>
      </c>
      <c r="D187" s="228" t="s">
        <v>281</v>
      </c>
      <c r="E187" s="229" t="s">
        <v>287</v>
      </c>
      <c r="F187" s="230" t="s">
        <v>288</v>
      </c>
      <c r="G187" s="231" t="s">
        <v>154</v>
      </c>
      <c r="H187" s="232">
        <v>1</v>
      </c>
      <c r="I187" s="233"/>
      <c r="J187" s="234">
        <f>ROUND(I187*H187,2)</f>
        <v>0</v>
      </c>
      <c r="K187" s="230" t="s">
        <v>133</v>
      </c>
      <c r="L187" s="235"/>
      <c r="M187" s="236" t="s">
        <v>21</v>
      </c>
      <c r="N187" s="237" t="s">
        <v>44</v>
      </c>
      <c r="O187" s="40"/>
      <c r="P187" s="207">
        <f>O187*H187</f>
        <v>0</v>
      </c>
      <c r="Q187" s="207">
        <v>1.7999999999999999E-2</v>
      </c>
      <c r="R187" s="207">
        <f>Q187*H187</f>
        <v>1.7999999999999999E-2</v>
      </c>
      <c r="S187" s="207">
        <v>0</v>
      </c>
      <c r="T187" s="208">
        <f>S187*H187</f>
        <v>0</v>
      </c>
      <c r="AR187" s="22" t="s">
        <v>284</v>
      </c>
      <c r="AT187" s="22" t="s">
        <v>281</v>
      </c>
      <c r="AU187" s="22" t="s">
        <v>83</v>
      </c>
      <c r="AY187" s="22" t="s">
        <v>127</v>
      </c>
      <c r="BE187" s="209">
        <f>IF(N187="základní",J187,0)</f>
        <v>0</v>
      </c>
      <c r="BF187" s="209">
        <f>IF(N187="snížená",J187,0)</f>
        <v>0</v>
      </c>
      <c r="BG187" s="209">
        <f>IF(N187="zákl. přenesená",J187,0)</f>
        <v>0</v>
      </c>
      <c r="BH187" s="209">
        <f>IF(N187="sníž. přenesená",J187,0)</f>
        <v>0</v>
      </c>
      <c r="BI187" s="209">
        <f>IF(N187="nulová",J187,0)</f>
        <v>0</v>
      </c>
      <c r="BJ187" s="22" t="s">
        <v>83</v>
      </c>
      <c r="BK187" s="209">
        <f>ROUND(I187*H187,2)</f>
        <v>0</v>
      </c>
      <c r="BL187" s="22" t="s">
        <v>212</v>
      </c>
      <c r="BM187" s="22" t="s">
        <v>289</v>
      </c>
    </row>
    <row r="188" spans="2:65" s="1" customFormat="1" ht="27">
      <c r="B188" s="39"/>
      <c r="C188" s="61"/>
      <c r="D188" s="210" t="s">
        <v>136</v>
      </c>
      <c r="E188" s="61"/>
      <c r="F188" s="211" t="s">
        <v>137</v>
      </c>
      <c r="G188" s="61"/>
      <c r="H188" s="61"/>
      <c r="I188" s="166"/>
      <c r="J188" s="61"/>
      <c r="K188" s="61"/>
      <c r="L188" s="59"/>
      <c r="M188" s="212"/>
      <c r="N188" s="40"/>
      <c r="O188" s="40"/>
      <c r="P188" s="40"/>
      <c r="Q188" s="40"/>
      <c r="R188" s="40"/>
      <c r="S188" s="40"/>
      <c r="T188" s="76"/>
      <c r="AT188" s="22" t="s">
        <v>136</v>
      </c>
      <c r="AU188" s="22" t="s">
        <v>83</v>
      </c>
    </row>
    <row r="189" spans="2:65" s="12" customFormat="1">
      <c r="B189" s="213"/>
      <c r="C189" s="214"/>
      <c r="D189" s="215" t="s">
        <v>138</v>
      </c>
      <c r="E189" s="216" t="s">
        <v>21</v>
      </c>
      <c r="F189" s="217" t="s">
        <v>78</v>
      </c>
      <c r="G189" s="214"/>
      <c r="H189" s="218">
        <v>1</v>
      </c>
      <c r="I189" s="219"/>
      <c r="J189" s="214"/>
      <c r="K189" s="214"/>
      <c r="L189" s="220"/>
      <c r="M189" s="221"/>
      <c r="N189" s="222"/>
      <c r="O189" s="222"/>
      <c r="P189" s="222"/>
      <c r="Q189" s="222"/>
      <c r="R189" s="222"/>
      <c r="S189" s="222"/>
      <c r="T189" s="223"/>
      <c r="AT189" s="224" t="s">
        <v>138</v>
      </c>
      <c r="AU189" s="224" t="s">
        <v>83</v>
      </c>
      <c r="AV189" s="12" t="s">
        <v>83</v>
      </c>
      <c r="AW189" s="12" t="s">
        <v>35</v>
      </c>
      <c r="AX189" s="12" t="s">
        <v>78</v>
      </c>
      <c r="AY189" s="224" t="s">
        <v>127</v>
      </c>
    </row>
    <row r="190" spans="2:65" s="1" customFormat="1" ht="22.5" customHeight="1">
      <c r="B190" s="39"/>
      <c r="C190" s="228" t="s">
        <v>284</v>
      </c>
      <c r="D190" s="228" t="s">
        <v>281</v>
      </c>
      <c r="E190" s="229" t="s">
        <v>290</v>
      </c>
      <c r="F190" s="230" t="s">
        <v>291</v>
      </c>
      <c r="G190" s="231" t="s">
        <v>154</v>
      </c>
      <c r="H190" s="232">
        <v>1</v>
      </c>
      <c r="I190" s="233"/>
      <c r="J190" s="234">
        <f>ROUND(I190*H190,2)</f>
        <v>0</v>
      </c>
      <c r="K190" s="230" t="s">
        <v>133</v>
      </c>
      <c r="L190" s="235"/>
      <c r="M190" s="236" t="s">
        <v>21</v>
      </c>
      <c r="N190" s="237" t="s">
        <v>44</v>
      </c>
      <c r="O190" s="40"/>
      <c r="P190" s="207">
        <f>O190*H190</f>
        <v>0</v>
      </c>
      <c r="Q190" s="207">
        <v>8.0000000000000004E-4</v>
      </c>
      <c r="R190" s="207">
        <f>Q190*H190</f>
        <v>8.0000000000000004E-4</v>
      </c>
      <c r="S190" s="207">
        <v>0</v>
      </c>
      <c r="T190" s="208">
        <f>S190*H190</f>
        <v>0</v>
      </c>
      <c r="AR190" s="22" t="s">
        <v>284</v>
      </c>
      <c r="AT190" s="22" t="s">
        <v>281</v>
      </c>
      <c r="AU190" s="22" t="s">
        <v>83</v>
      </c>
      <c r="AY190" s="22" t="s">
        <v>127</v>
      </c>
      <c r="BE190" s="209">
        <f>IF(N190="základní",J190,0)</f>
        <v>0</v>
      </c>
      <c r="BF190" s="209">
        <f>IF(N190="snížená",J190,0)</f>
        <v>0</v>
      </c>
      <c r="BG190" s="209">
        <f>IF(N190="zákl. přenesená",J190,0)</f>
        <v>0</v>
      </c>
      <c r="BH190" s="209">
        <f>IF(N190="sníž. přenesená",J190,0)</f>
        <v>0</v>
      </c>
      <c r="BI190" s="209">
        <f>IF(N190="nulová",J190,0)</f>
        <v>0</v>
      </c>
      <c r="BJ190" s="22" t="s">
        <v>83</v>
      </c>
      <c r="BK190" s="209">
        <f>ROUND(I190*H190,2)</f>
        <v>0</v>
      </c>
      <c r="BL190" s="22" t="s">
        <v>212</v>
      </c>
      <c r="BM190" s="22" t="s">
        <v>292</v>
      </c>
    </row>
    <row r="191" spans="2:65" s="1" customFormat="1" ht="27">
      <c r="B191" s="39"/>
      <c r="C191" s="61"/>
      <c r="D191" s="210" t="s">
        <v>136</v>
      </c>
      <c r="E191" s="61"/>
      <c r="F191" s="211" t="s">
        <v>137</v>
      </c>
      <c r="G191" s="61"/>
      <c r="H191" s="61"/>
      <c r="I191" s="166"/>
      <c r="J191" s="61"/>
      <c r="K191" s="61"/>
      <c r="L191" s="59"/>
      <c r="M191" s="212"/>
      <c r="N191" s="40"/>
      <c r="O191" s="40"/>
      <c r="P191" s="40"/>
      <c r="Q191" s="40"/>
      <c r="R191" s="40"/>
      <c r="S191" s="40"/>
      <c r="T191" s="76"/>
      <c r="AT191" s="22" t="s">
        <v>136</v>
      </c>
      <c r="AU191" s="22" t="s">
        <v>83</v>
      </c>
    </row>
    <row r="192" spans="2:65" s="12" customFormat="1">
      <c r="B192" s="213"/>
      <c r="C192" s="214"/>
      <c r="D192" s="215" t="s">
        <v>138</v>
      </c>
      <c r="E192" s="216" t="s">
        <v>21</v>
      </c>
      <c r="F192" s="217" t="s">
        <v>78</v>
      </c>
      <c r="G192" s="214"/>
      <c r="H192" s="218">
        <v>1</v>
      </c>
      <c r="I192" s="219"/>
      <c r="J192" s="214"/>
      <c r="K192" s="214"/>
      <c r="L192" s="220"/>
      <c r="M192" s="221"/>
      <c r="N192" s="222"/>
      <c r="O192" s="222"/>
      <c r="P192" s="222"/>
      <c r="Q192" s="222"/>
      <c r="R192" s="222"/>
      <c r="S192" s="222"/>
      <c r="T192" s="223"/>
      <c r="AT192" s="224" t="s">
        <v>138</v>
      </c>
      <c r="AU192" s="224" t="s">
        <v>83</v>
      </c>
      <c r="AV192" s="12" t="s">
        <v>83</v>
      </c>
      <c r="AW192" s="12" t="s">
        <v>35</v>
      </c>
      <c r="AX192" s="12" t="s">
        <v>78</v>
      </c>
      <c r="AY192" s="224" t="s">
        <v>127</v>
      </c>
    </row>
    <row r="193" spans="2:65" s="1" customFormat="1" ht="22.5" customHeight="1">
      <c r="B193" s="39"/>
      <c r="C193" s="198" t="s">
        <v>293</v>
      </c>
      <c r="D193" s="198" t="s">
        <v>129</v>
      </c>
      <c r="E193" s="199" t="s">
        <v>294</v>
      </c>
      <c r="F193" s="200" t="s">
        <v>295</v>
      </c>
      <c r="G193" s="201" t="s">
        <v>172</v>
      </c>
      <c r="H193" s="202">
        <v>135</v>
      </c>
      <c r="I193" s="203"/>
      <c r="J193" s="204">
        <f>ROUND(I193*H193,2)</f>
        <v>0</v>
      </c>
      <c r="K193" s="200" t="s">
        <v>133</v>
      </c>
      <c r="L193" s="59"/>
      <c r="M193" s="205" t="s">
        <v>21</v>
      </c>
      <c r="N193" s="206" t="s">
        <v>44</v>
      </c>
      <c r="O193" s="40"/>
      <c r="P193" s="207">
        <f>O193*H193</f>
        <v>0</v>
      </c>
      <c r="Q193" s="207">
        <v>0</v>
      </c>
      <c r="R193" s="207">
        <f>Q193*H193</f>
        <v>0</v>
      </c>
      <c r="S193" s="207">
        <v>0</v>
      </c>
      <c r="T193" s="208">
        <f>S193*H193</f>
        <v>0</v>
      </c>
      <c r="AR193" s="22" t="s">
        <v>212</v>
      </c>
      <c r="AT193" s="22" t="s">
        <v>129</v>
      </c>
      <c r="AU193" s="22" t="s">
        <v>83</v>
      </c>
      <c r="AY193" s="22" t="s">
        <v>127</v>
      </c>
      <c r="BE193" s="209">
        <f>IF(N193="základní",J193,0)</f>
        <v>0</v>
      </c>
      <c r="BF193" s="209">
        <f>IF(N193="snížená",J193,0)</f>
        <v>0</v>
      </c>
      <c r="BG193" s="209">
        <f>IF(N193="zákl. přenesená",J193,0)</f>
        <v>0</v>
      </c>
      <c r="BH193" s="209">
        <f>IF(N193="sníž. přenesená",J193,0)</f>
        <v>0</v>
      </c>
      <c r="BI193" s="209">
        <f>IF(N193="nulová",J193,0)</f>
        <v>0</v>
      </c>
      <c r="BJ193" s="22" t="s">
        <v>83</v>
      </c>
      <c r="BK193" s="209">
        <f>ROUND(I193*H193,2)</f>
        <v>0</v>
      </c>
      <c r="BL193" s="22" t="s">
        <v>212</v>
      </c>
      <c r="BM193" s="22" t="s">
        <v>296</v>
      </c>
    </row>
    <row r="194" spans="2:65" s="1" customFormat="1" ht="27">
      <c r="B194" s="39"/>
      <c r="C194" s="61"/>
      <c r="D194" s="210" t="s">
        <v>136</v>
      </c>
      <c r="E194" s="61"/>
      <c r="F194" s="211" t="s">
        <v>156</v>
      </c>
      <c r="G194" s="61"/>
      <c r="H194" s="61"/>
      <c r="I194" s="166"/>
      <c r="J194" s="61"/>
      <c r="K194" s="61"/>
      <c r="L194" s="59"/>
      <c r="M194" s="212"/>
      <c r="N194" s="40"/>
      <c r="O194" s="40"/>
      <c r="P194" s="40"/>
      <c r="Q194" s="40"/>
      <c r="R194" s="40"/>
      <c r="S194" s="40"/>
      <c r="T194" s="76"/>
      <c r="AT194" s="22" t="s">
        <v>136</v>
      </c>
      <c r="AU194" s="22" t="s">
        <v>83</v>
      </c>
    </row>
    <row r="195" spans="2:65" s="12" customFormat="1">
      <c r="B195" s="213"/>
      <c r="C195" s="214"/>
      <c r="D195" s="215" t="s">
        <v>138</v>
      </c>
      <c r="E195" s="216" t="s">
        <v>21</v>
      </c>
      <c r="F195" s="217" t="s">
        <v>297</v>
      </c>
      <c r="G195" s="214"/>
      <c r="H195" s="218">
        <v>135</v>
      </c>
      <c r="I195" s="219"/>
      <c r="J195" s="214"/>
      <c r="K195" s="214"/>
      <c r="L195" s="220"/>
      <c r="M195" s="221"/>
      <c r="N195" s="222"/>
      <c r="O195" s="222"/>
      <c r="P195" s="222"/>
      <c r="Q195" s="222"/>
      <c r="R195" s="222"/>
      <c r="S195" s="222"/>
      <c r="T195" s="223"/>
      <c r="AT195" s="224" t="s">
        <v>138</v>
      </c>
      <c r="AU195" s="224" t="s">
        <v>83</v>
      </c>
      <c r="AV195" s="12" t="s">
        <v>83</v>
      </c>
      <c r="AW195" s="12" t="s">
        <v>35</v>
      </c>
      <c r="AX195" s="12" t="s">
        <v>78</v>
      </c>
      <c r="AY195" s="224" t="s">
        <v>127</v>
      </c>
    </row>
    <row r="196" spans="2:65" s="1" customFormat="1" ht="31.5" customHeight="1">
      <c r="B196" s="39"/>
      <c r="C196" s="198" t="s">
        <v>298</v>
      </c>
      <c r="D196" s="198" t="s">
        <v>129</v>
      </c>
      <c r="E196" s="199" t="s">
        <v>299</v>
      </c>
      <c r="F196" s="200" t="s">
        <v>300</v>
      </c>
      <c r="G196" s="201" t="s">
        <v>200</v>
      </c>
      <c r="H196" s="202">
        <v>0.72</v>
      </c>
      <c r="I196" s="203"/>
      <c r="J196" s="204">
        <f>ROUND(I196*H196,2)</f>
        <v>0</v>
      </c>
      <c r="K196" s="200" t="s">
        <v>133</v>
      </c>
      <c r="L196" s="59"/>
      <c r="M196" s="205" t="s">
        <v>21</v>
      </c>
      <c r="N196" s="206" t="s">
        <v>44</v>
      </c>
      <c r="O196" s="40"/>
      <c r="P196" s="207">
        <f>O196*H196</f>
        <v>0</v>
      </c>
      <c r="Q196" s="207">
        <v>0</v>
      </c>
      <c r="R196" s="207">
        <f>Q196*H196</f>
        <v>0</v>
      </c>
      <c r="S196" s="207">
        <v>0</v>
      </c>
      <c r="T196" s="208">
        <f>S196*H196</f>
        <v>0</v>
      </c>
      <c r="AR196" s="22" t="s">
        <v>212</v>
      </c>
      <c r="AT196" s="22" t="s">
        <v>129</v>
      </c>
      <c r="AU196" s="22" t="s">
        <v>83</v>
      </c>
      <c r="AY196" s="22" t="s">
        <v>127</v>
      </c>
      <c r="BE196" s="209">
        <f>IF(N196="základní",J196,0)</f>
        <v>0</v>
      </c>
      <c r="BF196" s="209">
        <f>IF(N196="snížená",J196,0)</f>
        <v>0</v>
      </c>
      <c r="BG196" s="209">
        <f>IF(N196="zákl. přenesená",J196,0)</f>
        <v>0</v>
      </c>
      <c r="BH196" s="209">
        <f>IF(N196="sníž. přenesená",J196,0)</f>
        <v>0</v>
      </c>
      <c r="BI196" s="209">
        <f>IF(N196="nulová",J196,0)</f>
        <v>0</v>
      </c>
      <c r="BJ196" s="22" t="s">
        <v>83</v>
      </c>
      <c r="BK196" s="209">
        <f>ROUND(I196*H196,2)</f>
        <v>0</v>
      </c>
      <c r="BL196" s="22" t="s">
        <v>212</v>
      </c>
      <c r="BM196" s="22" t="s">
        <v>301</v>
      </c>
    </row>
    <row r="197" spans="2:65" s="1" customFormat="1" ht="27">
      <c r="B197" s="39"/>
      <c r="C197" s="61"/>
      <c r="D197" s="210" t="s">
        <v>136</v>
      </c>
      <c r="E197" s="61"/>
      <c r="F197" s="211" t="s">
        <v>156</v>
      </c>
      <c r="G197" s="61"/>
      <c r="H197" s="61"/>
      <c r="I197" s="166"/>
      <c r="J197" s="61"/>
      <c r="K197" s="61"/>
      <c r="L197" s="59"/>
      <c r="M197" s="212"/>
      <c r="N197" s="40"/>
      <c r="O197" s="40"/>
      <c r="P197" s="40"/>
      <c r="Q197" s="40"/>
      <c r="R197" s="40"/>
      <c r="S197" s="40"/>
      <c r="T197" s="76"/>
      <c r="AT197" s="22" t="s">
        <v>136</v>
      </c>
      <c r="AU197" s="22" t="s">
        <v>83</v>
      </c>
    </row>
    <row r="198" spans="2:65" s="12" customFormat="1">
      <c r="B198" s="213"/>
      <c r="C198" s="214"/>
      <c r="D198" s="215" t="s">
        <v>138</v>
      </c>
      <c r="E198" s="216" t="s">
        <v>21</v>
      </c>
      <c r="F198" s="217" t="s">
        <v>302</v>
      </c>
      <c r="G198" s="214"/>
      <c r="H198" s="218">
        <v>0.72</v>
      </c>
      <c r="I198" s="219"/>
      <c r="J198" s="214"/>
      <c r="K198" s="214"/>
      <c r="L198" s="220"/>
      <c r="M198" s="221"/>
      <c r="N198" s="222"/>
      <c r="O198" s="222"/>
      <c r="P198" s="222"/>
      <c r="Q198" s="222"/>
      <c r="R198" s="222"/>
      <c r="S198" s="222"/>
      <c r="T198" s="223"/>
      <c r="AT198" s="224" t="s">
        <v>138</v>
      </c>
      <c r="AU198" s="224" t="s">
        <v>83</v>
      </c>
      <c r="AV198" s="12" t="s">
        <v>83</v>
      </c>
      <c r="AW198" s="12" t="s">
        <v>35</v>
      </c>
      <c r="AX198" s="12" t="s">
        <v>78</v>
      </c>
      <c r="AY198" s="224" t="s">
        <v>127</v>
      </c>
    </row>
    <row r="199" spans="2:65" s="1" customFormat="1" ht="31.5" customHeight="1">
      <c r="B199" s="39"/>
      <c r="C199" s="198" t="s">
        <v>303</v>
      </c>
      <c r="D199" s="198" t="s">
        <v>129</v>
      </c>
      <c r="E199" s="199" t="s">
        <v>304</v>
      </c>
      <c r="F199" s="200" t="s">
        <v>305</v>
      </c>
      <c r="G199" s="201" t="s">
        <v>200</v>
      </c>
      <c r="H199" s="202">
        <v>0.17</v>
      </c>
      <c r="I199" s="203"/>
      <c r="J199" s="204">
        <f>ROUND(I199*H199,2)</f>
        <v>0</v>
      </c>
      <c r="K199" s="200" t="s">
        <v>133</v>
      </c>
      <c r="L199" s="59"/>
      <c r="M199" s="205" t="s">
        <v>21</v>
      </c>
      <c r="N199" s="206" t="s">
        <v>44</v>
      </c>
      <c r="O199" s="40"/>
      <c r="P199" s="207">
        <f>O199*H199</f>
        <v>0</v>
      </c>
      <c r="Q199" s="207">
        <v>0</v>
      </c>
      <c r="R199" s="207">
        <f>Q199*H199</f>
        <v>0</v>
      </c>
      <c r="S199" s="207">
        <v>0</v>
      </c>
      <c r="T199" s="208">
        <f>S199*H199</f>
        <v>0</v>
      </c>
      <c r="AR199" s="22" t="s">
        <v>212</v>
      </c>
      <c r="AT199" s="22" t="s">
        <v>129</v>
      </c>
      <c r="AU199" s="22" t="s">
        <v>83</v>
      </c>
      <c r="AY199" s="22" t="s">
        <v>127</v>
      </c>
      <c r="BE199" s="209">
        <f>IF(N199="základní",J199,0)</f>
        <v>0</v>
      </c>
      <c r="BF199" s="209">
        <f>IF(N199="snížená",J199,0)</f>
        <v>0</v>
      </c>
      <c r="BG199" s="209">
        <f>IF(N199="zákl. přenesená",J199,0)</f>
        <v>0</v>
      </c>
      <c r="BH199" s="209">
        <f>IF(N199="sníž. přenesená",J199,0)</f>
        <v>0</v>
      </c>
      <c r="BI199" s="209">
        <f>IF(N199="nulová",J199,0)</f>
        <v>0</v>
      </c>
      <c r="BJ199" s="22" t="s">
        <v>83</v>
      </c>
      <c r="BK199" s="209">
        <f>ROUND(I199*H199,2)</f>
        <v>0</v>
      </c>
      <c r="BL199" s="22" t="s">
        <v>212</v>
      </c>
      <c r="BM199" s="22" t="s">
        <v>306</v>
      </c>
    </row>
    <row r="200" spans="2:65" s="11" customFormat="1" ht="29.85" customHeight="1">
      <c r="B200" s="181"/>
      <c r="C200" s="182"/>
      <c r="D200" s="195" t="s">
        <v>71</v>
      </c>
      <c r="E200" s="196" t="s">
        <v>307</v>
      </c>
      <c r="F200" s="196" t="s">
        <v>308</v>
      </c>
      <c r="G200" s="182"/>
      <c r="H200" s="182"/>
      <c r="I200" s="185"/>
      <c r="J200" s="197">
        <f>BK200</f>
        <v>0</v>
      </c>
      <c r="K200" s="182"/>
      <c r="L200" s="187"/>
      <c r="M200" s="188"/>
      <c r="N200" s="189"/>
      <c r="O200" s="189"/>
      <c r="P200" s="190">
        <f>SUM(P201:P307)</f>
        <v>0</v>
      </c>
      <c r="Q200" s="189"/>
      <c r="R200" s="190">
        <f>SUM(R201:R307)</f>
        <v>0.38865</v>
      </c>
      <c r="S200" s="189"/>
      <c r="T200" s="191">
        <f>SUM(T201:T307)</f>
        <v>9.2560000000000003E-2</v>
      </c>
      <c r="AR200" s="192" t="s">
        <v>83</v>
      </c>
      <c r="AT200" s="193" t="s">
        <v>71</v>
      </c>
      <c r="AU200" s="193" t="s">
        <v>78</v>
      </c>
      <c r="AY200" s="192" t="s">
        <v>127</v>
      </c>
      <c r="BK200" s="194">
        <f>SUM(BK201:BK307)</f>
        <v>0</v>
      </c>
    </row>
    <row r="201" spans="2:65" s="1" customFormat="1" ht="22.5" customHeight="1">
      <c r="B201" s="39"/>
      <c r="C201" s="198" t="s">
        <v>309</v>
      </c>
      <c r="D201" s="198" t="s">
        <v>129</v>
      </c>
      <c r="E201" s="199" t="s">
        <v>310</v>
      </c>
      <c r="F201" s="200" t="s">
        <v>311</v>
      </c>
      <c r="G201" s="201" t="s">
        <v>172</v>
      </c>
      <c r="H201" s="202">
        <v>178</v>
      </c>
      <c r="I201" s="203"/>
      <c r="J201" s="204">
        <f>ROUND(I201*H201,2)</f>
        <v>0</v>
      </c>
      <c r="K201" s="200" t="s">
        <v>133</v>
      </c>
      <c r="L201" s="59"/>
      <c r="M201" s="205" t="s">
        <v>21</v>
      </c>
      <c r="N201" s="206" t="s">
        <v>44</v>
      </c>
      <c r="O201" s="40"/>
      <c r="P201" s="207">
        <f>O201*H201</f>
        <v>0</v>
      </c>
      <c r="Q201" s="207">
        <v>0</v>
      </c>
      <c r="R201" s="207">
        <f>Q201*H201</f>
        <v>0</v>
      </c>
      <c r="S201" s="207">
        <v>2.9E-4</v>
      </c>
      <c r="T201" s="208">
        <f>S201*H201</f>
        <v>5.1619999999999999E-2</v>
      </c>
      <c r="AR201" s="22" t="s">
        <v>212</v>
      </c>
      <c r="AT201" s="22" t="s">
        <v>129</v>
      </c>
      <c r="AU201" s="22" t="s">
        <v>83</v>
      </c>
      <c r="AY201" s="22" t="s">
        <v>127</v>
      </c>
      <c r="BE201" s="209">
        <f>IF(N201="základní",J201,0)</f>
        <v>0</v>
      </c>
      <c r="BF201" s="209">
        <f>IF(N201="snížená",J201,0)</f>
        <v>0</v>
      </c>
      <c r="BG201" s="209">
        <f>IF(N201="zákl. přenesená",J201,0)</f>
        <v>0</v>
      </c>
      <c r="BH201" s="209">
        <f>IF(N201="sníž. přenesená",J201,0)</f>
        <v>0</v>
      </c>
      <c r="BI201" s="209">
        <f>IF(N201="nulová",J201,0)</f>
        <v>0</v>
      </c>
      <c r="BJ201" s="22" t="s">
        <v>83</v>
      </c>
      <c r="BK201" s="209">
        <f>ROUND(I201*H201,2)</f>
        <v>0</v>
      </c>
      <c r="BL201" s="22" t="s">
        <v>212</v>
      </c>
      <c r="BM201" s="22" t="s">
        <v>312</v>
      </c>
    </row>
    <row r="202" spans="2:65" s="1" customFormat="1" ht="27">
      <c r="B202" s="39"/>
      <c r="C202" s="61"/>
      <c r="D202" s="210" t="s">
        <v>136</v>
      </c>
      <c r="E202" s="61"/>
      <c r="F202" s="211" t="s">
        <v>313</v>
      </c>
      <c r="G202" s="61"/>
      <c r="H202" s="61"/>
      <c r="I202" s="166"/>
      <c r="J202" s="61"/>
      <c r="K202" s="61"/>
      <c r="L202" s="59"/>
      <c r="M202" s="212"/>
      <c r="N202" s="40"/>
      <c r="O202" s="40"/>
      <c r="P202" s="40"/>
      <c r="Q202" s="40"/>
      <c r="R202" s="40"/>
      <c r="S202" s="40"/>
      <c r="T202" s="76"/>
      <c r="AT202" s="22" t="s">
        <v>136</v>
      </c>
      <c r="AU202" s="22" t="s">
        <v>83</v>
      </c>
    </row>
    <row r="203" spans="2:65" s="12" customFormat="1">
      <c r="B203" s="213"/>
      <c r="C203" s="214"/>
      <c r="D203" s="215" t="s">
        <v>138</v>
      </c>
      <c r="E203" s="216" t="s">
        <v>21</v>
      </c>
      <c r="F203" s="217" t="s">
        <v>314</v>
      </c>
      <c r="G203" s="214"/>
      <c r="H203" s="218">
        <v>178</v>
      </c>
      <c r="I203" s="219"/>
      <c r="J203" s="214"/>
      <c r="K203" s="214"/>
      <c r="L203" s="220"/>
      <c r="M203" s="221"/>
      <c r="N203" s="222"/>
      <c r="O203" s="222"/>
      <c r="P203" s="222"/>
      <c r="Q203" s="222"/>
      <c r="R203" s="222"/>
      <c r="S203" s="222"/>
      <c r="T203" s="223"/>
      <c r="AT203" s="224" t="s">
        <v>138</v>
      </c>
      <c r="AU203" s="224" t="s">
        <v>83</v>
      </c>
      <c r="AV203" s="12" t="s">
        <v>83</v>
      </c>
      <c r="AW203" s="12" t="s">
        <v>35</v>
      </c>
      <c r="AX203" s="12" t="s">
        <v>78</v>
      </c>
      <c r="AY203" s="224" t="s">
        <v>127</v>
      </c>
    </row>
    <row r="204" spans="2:65" s="1" customFormat="1" ht="22.5" customHeight="1">
      <c r="B204" s="39"/>
      <c r="C204" s="198" t="s">
        <v>315</v>
      </c>
      <c r="D204" s="198" t="s">
        <v>129</v>
      </c>
      <c r="E204" s="199" t="s">
        <v>316</v>
      </c>
      <c r="F204" s="200" t="s">
        <v>317</v>
      </c>
      <c r="G204" s="201" t="s">
        <v>172</v>
      </c>
      <c r="H204" s="202">
        <v>178</v>
      </c>
      <c r="I204" s="203"/>
      <c r="J204" s="204">
        <f>ROUND(I204*H204,2)</f>
        <v>0</v>
      </c>
      <c r="K204" s="200" t="s">
        <v>133</v>
      </c>
      <c r="L204" s="59"/>
      <c r="M204" s="205" t="s">
        <v>21</v>
      </c>
      <c r="N204" s="206" t="s">
        <v>44</v>
      </c>
      <c r="O204" s="40"/>
      <c r="P204" s="207">
        <f>O204*H204</f>
        <v>0</v>
      </c>
      <c r="Q204" s="207">
        <v>0</v>
      </c>
      <c r="R204" s="207">
        <f>Q204*H204</f>
        <v>0</v>
      </c>
      <c r="S204" s="207">
        <v>2.3000000000000001E-4</v>
      </c>
      <c r="T204" s="208">
        <f>S204*H204</f>
        <v>4.0940000000000004E-2</v>
      </c>
      <c r="AR204" s="22" t="s">
        <v>212</v>
      </c>
      <c r="AT204" s="22" t="s">
        <v>129</v>
      </c>
      <c r="AU204" s="22" t="s">
        <v>83</v>
      </c>
      <c r="AY204" s="22" t="s">
        <v>127</v>
      </c>
      <c r="BE204" s="209">
        <f>IF(N204="základní",J204,0)</f>
        <v>0</v>
      </c>
      <c r="BF204" s="209">
        <f>IF(N204="snížená",J204,0)</f>
        <v>0</v>
      </c>
      <c r="BG204" s="209">
        <f>IF(N204="zákl. přenesená",J204,0)</f>
        <v>0</v>
      </c>
      <c r="BH204" s="209">
        <f>IF(N204="sníž. přenesená",J204,0)</f>
        <v>0</v>
      </c>
      <c r="BI204" s="209">
        <f>IF(N204="nulová",J204,0)</f>
        <v>0</v>
      </c>
      <c r="BJ204" s="22" t="s">
        <v>83</v>
      </c>
      <c r="BK204" s="209">
        <f>ROUND(I204*H204,2)</f>
        <v>0</v>
      </c>
      <c r="BL204" s="22" t="s">
        <v>212</v>
      </c>
      <c r="BM204" s="22" t="s">
        <v>318</v>
      </c>
    </row>
    <row r="205" spans="2:65" s="1" customFormat="1" ht="27">
      <c r="B205" s="39"/>
      <c r="C205" s="61"/>
      <c r="D205" s="210" t="s">
        <v>136</v>
      </c>
      <c r="E205" s="61"/>
      <c r="F205" s="211" t="s">
        <v>313</v>
      </c>
      <c r="G205" s="61"/>
      <c r="H205" s="61"/>
      <c r="I205" s="166"/>
      <c r="J205" s="61"/>
      <c r="K205" s="61"/>
      <c r="L205" s="59"/>
      <c r="M205" s="212"/>
      <c r="N205" s="40"/>
      <c r="O205" s="40"/>
      <c r="P205" s="40"/>
      <c r="Q205" s="40"/>
      <c r="R205" s="40"/>
      <c r="S205" s="40"/>
      <c r="T205" s="76"/>
      <c r="AT205" s="22" t="s">
        <v>136</v>
      </c>
      <c r="AU205" s="22" t="s">
        <v>83</v>
      </c>
    </row>
    <row r="206" spans="2:65" s="12" customFormat="1">
      <c r="B206" s="213"/>
      <c r="C206" s="214"/>
      <c r="D206" s="215" t="s">
        <v>138</v>
      </c>
      <c r="E206" s="216" t="s">
        <v>21</v>
      </c>
      <c r="F206" s="217" t="s">
        <v>314</v>
      </c>
      <c r="G206" s="214"/>
      <c r="H206" s="218">
        <v>178</v>
      </c>
      <c r="I206" s="219"/>
      <c r="J206" s="214"/>
      <c r="K206" s="214"/>
      <c r="L206" s="220"/>
      <c r="M206" s="221"/>
      <c r="N206" s="222"/>
      <c r="O206" s="222"/>
      <c r="P206" s="222"/>
      <c r="Q206" s="222"/>
      <c r="R206" s="222"/>
      <c r="S206" s="222"/>
      <c r="T206" s="223"/>
      <c r="AT206" s="224" t="s">
        <v>138</v>
      </c>
      <c r="AU206" s="224" t="s">
        <v>83</v>
      </c>
      <c r="AV206" s="12" t="s">
        <v>83</v>
      </c>
      <c r="AW206" s="12" t="s">
        <v>35</v>
      </c>
      <c r="AX206" s="12" t="s">
        <v>78</v>
      </c>
      <c r="AY206" s="224" t="s">
        <v>127</v>
      </c>
    </row>
    <row r="207" spans="2:65" s="1" customFormat="1" ht="22.5" customHeight="1">
      <c r="B207" s="39"/>
      <c r="C207" s="198" t="s">
        <v>319</v>
      </c>
      <c r="D207" s="198" t="s">
        <v>129</v>
      </c>
      <c r="E207" s="199" t="s">
        <v>320</v>
      </c>
      <c r="F207" s="200" t="s">
        <v>321</v>
      </c>
      <c r="G207" s="201" t="s">
        <v>154</v>
      </c>
      <c r="H207" s="202">
        <v>1</v>
      </c>
      <c r="I207" s="203"/>
      <c r="J207" s="204">
        <f>ROUND(I207*H207,2)</f>
        <v>0</v>
      </c>
      <c r="K207" s="200" t="s">
        <v>133</v>
      </c>
      <c r="L207" s="59"/>
      <c r="M207" s="205" t="s">
        <v>21</v>
      </c>
      <c r="N207" s="206" t="s">
        <v>44</v>
      </c>
      <c r="O207" s="40"/>
      <c r="P207" s="207">
        <f>O207*H207</f>
        <v>0</v>
      </c>
      <c r="Q207" s="207">
        <v>4.2999999999999999E-4</v>
      </c>
      <c r="R207" s="207">
        <f>Q207*H207</f>
        <v>4.2999999999999999E-4</v>
      </c>
      <c r="S207" s="207">
        <v>0</v>
      </c>
      <c r="T207" s="208">
        <f>S207*H207</f>
        <v>0</v>
      </c>
      <c r="AR207" s="22" t="s">
        <v>212</v>
      </c>
      <c r="AT207" s="22" t="s">
        <v>129</v>
      </c>
      <c r="AU207" s="22" t="s">
        <v>83</v>
      </c>
      <c r="AY207" s="22" t="s">
        <v>127</v>
      </c>
      <c r="BE207" s="209">
        <f>IF(N207="základní",J207,0)</f>
        <v>0</v>
      </c>
      <c r="BF207" s="209">
        <f>IF(N207="snížená",J207,0)</f>
        <v>0</v>
      </c>
      <c r="BG207" s="209">
        <f>IF(N207="zákl. přenesená",J207,0)</f>
        <v>0</v>
      </c>
      <c r="BH207" s="209">
        <f>IF(N207="sníž. přenesená",J207,0)</f>
        <v>0</v>
      </c>
      <c r="BI207" s="209">
        <f>IF(N207="nulová",J207,0)</f>
        <v>0</v>
      </c>
      <c r="BJ207" s="22" t="s">
        <v>83</v>
      </c>
      <c r="BK207" s="209">
        <f>ROUND(I207*H207,2)</f>
        <v>0</v>
      </c>
      <c r="BL207" s="22" t="s">
        <v>212</v>
      </c>
      <c r="BM207" s="22" t="s">
        <v>322</v>
      </c>
    </row>
    <row r="208" spans="2:65" s="1" customFormat="1" ht="27">
      <c r="B208" s="39"/>
      <c r="C208" s="61"/>
      <c r="D208" s="210" t="s">
        <v>136</v>
      </c>
      <c r="E208" s="61"/>
      <c r="F208" s="211" t="s">
        <v>323</v>
      </c>
      <c r="G208" s="61"/>
      <c r="H208" s="61"/>
      <c r="I208" s="166"/>
      <c r="J208" s="61"/>
      <c r="K208" s="61"/>
      <c r="L208" s="59"/>
      <c r="M208" s="212"/>
      <c r="N208" s="40"/>
      <c r="O208" s="40"/>
      <c r="P208" s="40"/>
      <c r="Q208" s="40"/>
      <c r="R208" s="40"/>
      <c r="S208" s="40"/>
      <c r="T208" s="76"/>
      <c r="AT208" s="22" t="s">
        <v>136</v>
      </c>
      <c r="AU208" s="22" t="s">
        <v>83</v>
      </c>
    </row>
    <row r="209" spans="2:65" s="12" customFormat="1">
      <c r="B209" s="213"/>
      <c r="C209" s="214"/>
      <c r="D209" s="215" t="s">
        <v>138</v>
      </c>
      <c r="E209" s="216" t="s">
        <v>21</v>
      </c>
      <c r="F209" s="217" t="s">
        <v>78</v>
      </c>
      <c r="G209" s="214"/>
      <c r="H209" s="218">
        <v>1</v>
      </c>
      <c r="I209" s="219"/>
      <c r="J209" s="214"/>
      <c r="K209" s="214"/>
      <c r="L209" s="220"/>
      <c r="M209" s="221"/>
      <c r="N209" s="222"/>
      <c r="O209" s="222"/>
      <c r="P209" s="222"/>
      <c r="Q209" s="222"/>
      <c r="R209" s="222"/>
      <c r="S209" s="222"/>
      <c r="T209" s="223"/>
      <c r="AT209" s="224" t="s">
        <v>138</v>
      </c>
      <c r="AU209" s="224" t="s">
        <v>83</v>
      </c>
      <c r="AV209" s="12" t="s">
        <v>83</v>
      </c>
      <c r="AW209" s="12" t="s">
        <v>35</v>
      </c>
      <c r="AX209" s="12" t="s">
        <v>78</v>
      </c>
      <c r="AY209" s="224" t="s">
        <v>127</v>
      </c>
    </row>
    <row r="210" spans="2:65" s="1" customFormat="1" ht="22.5" customHeight="1">
      <c r="B210" s="39"/>
      <c r="C210" s="198" t="s">
        <v>324</v>
      </c>
      <c r="D210" s="198" t="s">
        <v>129</v>
      </c>
      <c r="E210" s="199" t="s">
        <v>325</v>
      </c>
      <c r="F210" s="200" t="s">
        <v>326</v>
      </c>
      <c r="G210" s="201" t="s">
        <v>172</v>
      </c>
      <c r="H210" s="202">
        <v>8</v>
      </c>
      <c r="I210" s="203"/>
      <c r="J210" s="204">
        <f>ROUND(I210*H210,2)</f>
        <v>0</v>
      </c>
      <c r="K210" s="200" t="s">
        <v>133</v>
      </c>
      <c r="L210" s="59"/>
      <c r="M210" s="205" t="s">
        <v>21</v>
      </c>
      <c r="N210" s="206" t="s">
        <v>44</v>
      </c>
      <c r="O210" s="40"/>
      <c r="P210" s="207">
        <f>O210*H210</f>
        <v>0</v>
      </c>
      <c r="Q210" s="207">
        <v>4.5100000000000001E-3</v>
      </c>
      <c r="R210" s="207">
        <f>Q210*H210</f>
        <v>3.6080000000000001E-2</v>
      </c>
      <c r="S210" s="207">
        <v>0</v>
      </c>
      <c r="T210" s="208">
        <f>S210*H210</f>
        <v>0</v>
      </c>
      <c r="AR210" s="22" t="s">
        <v>212</v>
      </c>
      <c r="AT210" s="22" t="s">
        <v>129</v>
      </c>
      <c r="AU210" s="22" t="s">
        <v>83</v>
      </c>
      <c r="AY210" s="22" t="s">
        <v>127</v>
      </c>
      <c r="BE210" s="209">
        <f>IF(N210="základní",J210,0)</f>
        <v>0</v>
      </c>
      <c r="BF210" s="209">
        <f>IF(N210="snížená",J210,0)</f>
        <v>0</v>
      </c>
      <c r="BG210" s="209">
        <f>IF(N210="zákl. přenesená",J210,0)</f>
        <v>0</v>
      </c>
      <c r="BH210" s="209">
        <f>IF(N210="sníž. přenesená",J210,0)</f>
        <v>0</v>
      </c>
      <c r="BI210" s="209">
        <f>IF(N210="nulová",J210,0)</f>
        <v>0</v>
      </c>
      <c r="BJ210" s="22" t="s">
        <v>83</v>
      </c>
      <c r="BK210" s="209">
        <f>ROUND(I210*H210,2)</f>
        <v>0</v>
      </c>
      <c r="BL210" s="22" t="s">
        <v>212</v>
      </c>
      <c r="BM210" s="22" t="s">
        <v>327</v>
      </c>
    </row>
    <row r="211" spans="2:65" s="1" customFormat="1" ht="27">
      <c r="B211" s="39"/>
      <c r="C211" s="61"/>
      <c r="D211" s="210" t="s">
        <v>136</v>
      </c>
      <c r="E211" s="61"/>
      <c r="F211" s="211" t="s">
        <v>328</v>
      </c>
      <c r="G211" s="61"/>
      <c r="H211" s="61"/>
      <c r="I211" s="166"/>
      <c r="J211" s="61"/>
      <c r="K211" s="61"/>
      <c r="L211" s="59"/>
      <c r="M211" s="212"/>
      <c r="N211" s="40"/>
      <c r="O211" s="40"/>
      <c r="P211" s="40"/>
      <c r="Q211" s="40"/>
      <c r="R211" s="40"/>
      <c r="S211" s="40"/>
      <c r="T211" s="76"/>
      <c r="AT211" s="22" t="s">
        <v>136</v>
      </c>
      <c r="AU211" s="22" t="s">
        <v>83</v>
      </c>
    </row>
    <row r="212" spans="2:65" s="12" customFormat="1">
      <c r="B212" s="213"/>
      <c r="C212" s="214"/>
      <c r="D212" s="215" t="s">
        <v>138</v>
      </c>
      <c r="E212" s="216" t="s">
        <v>21</v>
      </c>
      <c r="F212" s="217" t="s">
        <v>236</v>
      </c>
      <c r="G212" s="214"/>
      <c r="H212" s="218">
        <v>8</v>
      </c>
      <c r="I212" s="219"/>
      <c r="J212" s="214"/>
      <c r="K212" s="214"/>
      <c r="L212" s="220"/>
      <c r="M212" s="221"/>
      <c r="N212" s="222"/>
      <c r="O212" s="222"/>
      <c r="P212" s="222"/>
      <c r="Q212" s="222"/>
      <c r="R212" s="222"/>
      <c r="S212" s="222"/>
      <c r="T212" s="223"/>
      <c r="AT212" s="224" t="s">
        <v>138</v>
      </c>
      <c r="AU212" s="224" t="s">
        <v>83</v>
      </c>
      <c r="AV212" s="12" t="s">
        <v>83</v>
      </c>
      <c r="AW212" s="12" t="s">
        <v>35</v>
      </c>
      <c r="AX212" s="12" t="s">
        <v>78</v>
      </c>
      <c r="AY212" s="224" t="s">
        <v>127</v>
      </c>
    </row>
    <row r="213" spans="2:65" s="1" customFormat="1" ht="22.5" customHeight="1">
      <c r="B213" s="39"/>
      <c r="C213" s="198" t="s">
        <v>329</v>
      </c>
      <c r="D213" s="198" t="s">
        <v>129</v>
      </c>
      <c r="E213" s="199" t="s">
        <v>330</v>
      </c>
      <c r="F213" s="200" t="s">
        <v>331</v>
      </c>
      <c r="G213" s="201" t="s">
        <v>172</v>
      </c>
      <c r="H213" s="202">
        <v>8</v>
      </c>
      <c r="I213" s="203"/>
      <c r="J213" s="204">
        <f>ROUND(I213*H213,2)</f>
        <v>0</v>
      </c>
      <c r="K213" s="200" t="s">
        <v>133</v>
      </c>
      <c r="L213" s="59"/>
      <c r="M213" s="205" t="s">
        <v>21</v>
      </c>
      <c r="N213" s="206" t="s">
        <v>44</v>
      </c>
      <c r="O213" s="40"/>
      <c r="P213" s="207">
        <f>O213*H213</f>
        <v>0</v>
      </c>
      <c r="Q213" s="207">
        <v>5.1799999999999997E-3</v>
      </c>
      <c r="R213" s="207">
        <f>Q213*H213</f>
        <v>4.1439999999999998E-2</v>
      </c>
      <c r="S213" s="207">
        <v>0</v>
      </c>
      <c r="T213" s="208">
        <f>S213*H213</f>
        <v>0</v>
      </c>
      <c r="AR213" s="22" t="s">
        <v>212</v>
      </c>
      <c r="AT213" s="22" t="s">
        <v>129</v>
      </c>
      <c r="AU213" s="22" t="s">
        <v>83</v>
      </c>
      <c r="AY213" s="22" t="s">
        <v>127</v>
      </c>
      <c r="BE213" s="209">
        <f>IF(N213="základní",J213,0)</f>
        <v>0</v>
      </c>
      <c r="BF213" s="209">
        <f>IF(N213="snížená",J213,0)</f>
        <v>0</v>
      </c>
      <c r="BG213" s="209">
        <f>IF(N213="zákl. přenesená",J213,0)</f>
        <v>0</v>
      </c>
      <c r="BH213" s="209">
        <f>IF(N213="sníž. přenesená",J213,0)</f>
        <v>0</v>
      </c>
      <c r="BI213" s="209">
        <f>IF(N213="nulová",J213,0)</f>
        <v>0</v>
      </c>
      <c r="BJ213" s="22" t="s">
        <v>83</v>
      </c>
      <c r="BK213" s="209">
        <f>ROUND(I213*H213,2)</f>
        <v>0</v>
      </c>
      <c r="BL213" s="22" t="s">
        <v>212</v>
      </c>
      <c r="BM213" s="22" t="s">
        <v>332</v>
      </c>
    </row>
    <row r="214" spans="2:65" s="1" customFormat="1" ht="27">
      <c r="B214" s="39"/>
      <c r="C214" s="61"/>
      <c r="D214" s="210" t="s">
        <v>136</v>
      </c>
      <c r="E214" s="61"/>
      <c r="F214" s="211" t="s">
        <v>328</v>
      </c>
      <c r="G214" s="61"/>
      <c r="H214" s="61"/>
      <c r="I214" s="166"/>
      <c r="J214" s="61"/>
      <c r="K214" s="61"/>
      <c r="L214" s="59"/>
      <c r="M214" s="212"/>
      <c r="N214" s="40"/>
      <c r="O214" s="40"/>
      <c r="P214" s="40"/>
      <c r="Q214" s="40"/>
      <c r="R214" s="40"/>
      <c r="S214" s="40"/>
      <c r="T214" s="76"/>
      <c r="AT214" s="22" t="s">
        <v>136</v>
      </c>
      <c r="AU214" s="22" t="s">
        <v>83</v>
      </c>
    </row>
    <row r="215" spans="2:65" s="12" customFormat="1">
      <c r="B215" s="213"/>
      <c r="C215" s="214"/>
      <c r="D215" s="215" t="s">
        <v>138</v>
      </c>
      <c r="E215" s="216" t="s">
        <v>21</v>
      </c>
      <c r="F215" s="217" t="s">
        <v>236</v>
      </c>
      <c r="G215" s="214"/>
      <c r="H215" s="218">
        <v>8</v>
      </c>
      <c r="I215" s="219"/>
      <c r="J215" s="214"/>
      <c r="K215" s="214"/>
      <c r="L215" s="220"/>
      <c r="M215" s="221"/>
      <c r="N215" s="222"/>
      <c r="O215" s="222"/>
      <c r="P215" s="222"/>
      <c r="Q215" s="222"/>
      <c r="R215" s="222"/>
      <c r="S215" s="222"/>
      <c r="T215" s="223"/>
      <c r="AT215" s="224" t="s">
        <v>138</v>
      </c>
      <c r="AU215" s="224" t="s">
        <v>83</v>
      </c>
      <c r="AV215" s="12" t="s">
        <v>83</v>
      </c>
      <c r="AW215" s="12" t="s">
        <v>35</v>
      </c>
      <c r="AX215" s="12" t="s">
        <v>78</v>
      </c>
      <c r="AY215" s="224" t="s">
        <v>127</v>
      </c>
    </row>
    <row r="216" spans="2:65" s="1" customFormat="1" ht="22.5" customHeight="1">
      <c r="B216" s="39"/>
      <c r="C216" s="198" t="s">
        <v>333</v>
      </c>
      <c r="D216" s="198" t="s">
        <v>129</v>
      </c>
      <c r="E216" s="199" t="s">
        <v>334</v>
      </c>
      <c r="F216" s="200" t="s">
        <v>335</v>
      </c>
      <c r="G216" s="201" t="s">
        <v>172</v>
      </c>
      <c r="H216" s="202">
        <v>16</v>
      </c>
      <c r="I216" s="203"/>
      <c r="J216" s="204">
        <f>ROUND(I216*H216,2)</f>
        <v>0</v>
      </c>
      <c r="K216" s="200" t="s">
        <v>133</v>
      </c>
      <c r="L216" s="59"/>
      <c r="M216" s="205" t="s">
        <v>21</v>
      </c>
      <c r="N216" s="206" t="s">
        <v>44</v>
      </c>
      <c r="O216" s="40"/>
      <c r="P216" s="207">
        <f>O216*H216</f>
        <v>0</v>
      </c>
      <c r="Q216" s="207">
        <v>2.9E-4</v>
      </c>
      <c r="R216" s="207">
        <f>Q216*H216</f>
        <v>4.64E-3</v>
      </c>
      <c r="S216" s="207">
        <v>0</v>
      </c>
      <c r="T216" s="208">
        <f>S216*H216</f>
        <v>0</v>
      </c>
      <c r="AR216" s="22" t="s">
        <v>212</v>
      </c>
      <c r="AT216" s="22" t="s">
        <v>129</v>
      </c>
      <c r="AU216" s="22" t="s">
        <v>83</v>
      </c>
      <c r="AY216" s="22" t="s">
        <v>127</v>
      </c>
      <c r="BE216" s="209">
        <f>IF(N216="základní",J216,0)</f>
        <v>0</v>
      </c>
      <c r="BF216" s="209">
        <f>IF(N216="snížená",J216,0)</f>
        <v>0</v>
      </c>
      <c r="BG216" s="209">
        <f>IF(N216="zákl. přenesená",J216,0)</f>
        <v>0</v>
      </c>
      <c r="BH216" s="209">
        <f>IF(N216="sníž. přenesená",J216,0)</f>
        <v>0</v>
      </c>
      <c r="BI216" s="209">
        <f>IF(N216="nulová",J216,0)</f>
        <v>0</v>
      </c>
      <c r="BJ216" s="22" t="s">
        <v>83</v>
      </c>
      <c r="BK216" s="209">
        <f>ROUND(I216*H216,2)</f>
        <v>0</v>
      </c>
      <c r="BL216" s="22" t="s">
        <v>212</v>
      </c>
      <c r="BM216" s="22" t="s">
        <v>336</v>
      </c>
    </row>
    <row r="217" spans="2:65" s="1" customFormat="1" ht="27">
      <c r="B217" s="39"/>
      <c r="C217" s="61"/>
      <c r="D217" s="210" t="s">
        <v>136</v>
      </c>
      <c r="E217" s="61"/>
      <c r="F217" s="211" t="s">
        <v>328</v>
      </c>
      <c r="G217" s="61"/>
      <c r="H217" s="61"/>
      <c r="I217" s="166"/>
      <c r="J217" s="61"/>
      <c r="K217" s="61"/>
      <c r="L217" s="59"/>
      <c r="M217" s="212"/>
      <c r="N217" s="40"/>
      <c r="O217" s="40"/>
      <c r="P217" s="40"/>
      <c r="Q217" s="40"/>
      <c r="R217" s="40"/>
      <c r="S217" s="40"/>
      <c r="T217" s="76"/>
      <c r="AT217" s="22" t="s">
        <v>136</v>
      </c>
      <c r="AU217" s="22" t="s">
        <v>83</v>
      </c>
    </row>
    <row r="218" spans="2:65" s="12" customFormat="1">
      <c r="B218" s="213"/>
      <c r="C218" s="214"/>
      <c r="D218" s="215" t="s">
        <v>138</v>
      </c>
      <c r="E218" s="216" t="s">
        <v>21</v>
      </c>
      <c r="F218" s="217" t="s">
        <v>337</v>
      </c>
      <c r="G218" s="214"/>
      <c r="H218" s="218">
        <v>16</v>
      </c>
      <c r="I218" s="219"/>
      <c r="J218" s="214"/>
      <c r="K218" s="214"/>
      <c r="L218" s="220"/>
      <c r="M218" s="221"/>
      <c r="N218" s="222"/>
      <c r="O218" s="222"/>
      <c r="P218" s="222"/>
      <c r="Q218" s="222"/>
      <c r="R218" s="222"/>
      <c r="S218" s="222"/>
      <c r="T218" s="223"/>
      <c r="AT218" s="224" t="s">
        <v>138</v>
      </c>
      <c r="AU218" s="224" t="s">
        <v>83</v>
      </c>
      <c r="AV218" s="12" t="s">
        <v>83</v>
      </c>
      <c r="AW218" s="12" t="s">
        <v>35</v>
      </c>
      <c r="AX218" s="12" t="s">
        <v>78</v>
      </c>
      <c r="AY218" s="224" t="s">
        <v>127</v>
      </c>
    </row>
    <row r="219" spans="2:65" s="1" customFormat="1" ht="22.5" customHeight="1">
      <c r="B219" s="39"/>
      <c r="C219" s="198" t="s">
        <v>338</v>
      </c>
      <c r="D219" s="198" t="s">
        <v>129</v>
      </c>
      <c r="E219" s="199" t="s">
        <v>339</v>
      </c>
      <c r="F219" s="200" t="s">
        <v>340</v>
      </c>
      <c r="G219" s="201" t="s">
        <v>172</v>
      </c>
      <c r="H219" s="202">
        <v>60</v>
      </c>
      <c r="I219" s="203"/>
      <c r="J219" s="204">
        <f>ROUND(I219*H219,2)</f>
        <v>0</v>
      </c>
      <c r="K219" s="200" t="s">
        <v>133</v>
      </c>
      <c r="L219" s="59"/>
      <c r="M219" s="205" t="s">
        <v>21</v>
      </c>
      <c r="N219" s="206" t="s">
        <v>44</v>
      </c>
      <c r="O219" s="40"/>
      <c r="P219" s="207">
        <f>O219*H219</f>
        <v>0</v>
      </c>
      <c r="Q219" s="207">
        <v>3.3E-4</v>
      </c>
      <c r="R219" s="207">
        <f>Q219*H219</f>
        <v>1.9799999999999998E-2</v>
      </c>
      <c r="S219" s="207">
        <v>0</v>
      </c>
      <c r="T219" s="208">
        <f>S219*H219</f>
        <v>0</v>
      </c>
      <c r="AR219" s="22" t="s">
        <v>212</v>
      </c>
      <c r="AT219" s="22" t="s">
        <v>129</v>
      </c>
      <c r="AU219" s="22" t="s">
        <v>83</v>
      </c>
      <c r="AY219" s="22" t="s">
        <v>127</v>
      </c>
      <c r="BE219" s="209">
        <f>IF(N219="základní",J219,0)</f>
        <v>0</v>
      </c>
      <c r="BF219" s="209">
        <f>IF(N219="snížená",J219,0)</f>
        <v>0</v>
      </c>
      <c r="BG219" s="209">
        <f>IF(N219="zákl. přenesená",J219,0)</f>
        <v>0</v>
      </c>
      <c r="BH219" s="209">
        <f>IF(N219="sníž. přenesená",J219,0)</f>
        <v>0</v>
      </c>
      <c r="BI219" s="209">
        <f>IF(N219="nulová",J219,0)</f>
        <v>0</v>
      </c>
      <c r="BJ219" s="22" t="s">
        <v>83</v>
      </c>
      <c r="BK219" s="209">
        <f>ROUND(I219*H219,2)</f>
        <v>0</v>
      </c>
      <c r="BL219" s="22" t="s">
        <v>212</v>
      </c>
      <c r="BM219" s="22" t="s">
        <v>341</v>
      </c>
    </row>
    <row r="220" spans="2:65" s="1" customFormat="1" ht="27">
      <c r="B220" s="39"/>
      <c r="C220" s="61"/>
      <c r="D220" s="210" t="s">
        <v>136</v>
      </c>
      <c r="E220" s="61"/>
      <c r="F220" s="211" t="s">
        <v>342</v>
      </c>
      <c r="G220" s="61"/>
      <c r="H220" s="61"/>
      <c r="I220" s="166"/>
      <c r="J220" s="61"/>
      <c r="K220" s="61"/>
      <c r="L220" s="59"/>
      <c r="M220" s="212"/>
      <c r="N220" s="40"/>
      <c r="O220" s="40"/>
      <c r="P220" s="40"/>
      <c r="Q220" s="40"/>
      <c r="R220" s="40"/>
      <c r="S220" s="40"/>
      <c r="T220" s="76"/>
      <c r="AT220" s="22" t="s">
        <v>136</v>
      </c>
      <c r="AU220" s="22" t="s">
        <v>83</v>
      </c>
    </row>
    <row r="221" spans="2:65" s="12" customFormat="1">
      <c r="B221" s="213"/>
      <c r="C221" s="214"/>
      <c r="D221" s="215" t="s">
        <v>138</v>
      </c>
      <c r="E221" s="216" t="s">
        <v>21</v>
      </c>
      <c r="F221" s="217" t="s">
        <v>343</v>
      </c>
      <c r="G221" s="214"/>
      <c r="H221" s="218">
        <v>60</v>
      </c>
      <c r="I221" s="219"/>
      <c r="J221" s="214"/>
      <c r="K221" s="214"/>
      <c r="L221" s="220"/>
      <c r="M221" s="221"/>
      <c r="N221" s="222"/>
      <c r="O221" s="222"/>
      <c r="P221" s="222"/>
      <c r="Q221" s="222"/>
      <c r="R221" s="222"/>
      <c r="S221" s="222"/>
      <c r="T221" s="223"/>
      <c r="AT221" s="224" t="s">
        <v>138</v>
      </c>
      <c r="AU221" s="224" t="s">
        <v>83</v>
      </c>
      <c r="AV221" s="12" t="s">
        <v>83</v>
      </c>
      <c r="AW221" s="12" t="s">
        <v>35</v>
      </c>
      <c r="AX221" s="12" t="s">
        <v>78</v>
      </c>
      <c r="AY221" s="224" t="s">
        <v>127</v>
      </c>
    </row>
    <row r="222" spans="2:65" s="1" customFormat="1" ht="22.5" customHeight="1">
      <c r="B222" s="39"/>
      <c r="C222" s="228" t="s">
        <v>344</v>
      </c>
      <c r="D222" s="228" t="s">
        <v>281</v>
      </c>
      <c r="E222" s="229" t="s">
        <v>345</v>
      </c>
      <c r="F222" s="230" t="s">
        <v>346</v>
      </c>
      <c r="G222" s="231" t="s">
        <v>172</v>
      </c>
      <c r="H222" s="232">
        <v>60</v>
      </c>
      <c r="I222" s="233"/>
      <c r="J222" s="234">
        <f>ROUND(I222*H222,2)</f>
        <v>0</v>
      </c>
      <c r="K222" s="230" t="s">
        <v>133</v>
      </c>
      <c r="L222" s="235"/>
      <c r="M222" s="236" t="s">
        <v>21</v>
      </c>
      <c r="N222" s="237" t="s">
        <v>44</v>
      </c>
      <c r="O222" s="40"/>
      <c r="P222" s="207">
        <f>O222*H222</f>
        <v>0</v>
      </c>
      <c r="Q222" s="207">
        <v>1.4999999999999999E-4</v>
      </c>
      <c r="R222" s="207">
        <f>Q222*H222</f>
        <v>8.9999999999999993E-3</v>
      </c>
      <c r="S222" s="207">
        <v>0</v>
      </c>
      <c r="T222" s="208">
        <f>S222*H222</f>
        <v>0</v>
      </c>
      <c r="AR222" s="22" t="s">
        <v>284</v>
      </c>
      <c r="AT222" s="22" t="s">
        <v>281</v>
      </c>
      <c r="AU222" s="22" t="s">
        <v>83</v>
      </c>
      <c r="AY222" s="22" t="s">
        <v>127</v>
      </c>
      <c r="BE222" s="209">
        <f>IF(N222="základní",J222,0)</f>
        <v>0</v>
      </c>
      <c r="BF222" s="209">
        <f>IF(N222="snížená",J222,0)</f>
        <v>0</v>
      </c>
      <c r="BG222" s="209">
        <f>IF(N222="zákl. přenesená",J222,0)</f>
        <v>0</v>
      </c>
      <c r="BH222" s="209">
        <f>IF(N222="sníž. přenesená",J222,0)</f>
        <v>0</v>
      </c>
      <c r="BI222" s="209">
        <f>IF(N222="nulová",J222,0)</f>
        <v>0</v>
      </c>
      <c r="BJ222" s="22" t="s">
        <v>83</v>
      </c>
      <c r="BK222" s="209">
        <f>ROUND(I222*H222,2)</f>
        <v>0</v>
      </c>
      <c r="BL222" s="22" t="s">
        <v>212</v>
      </c>
      <c r="BM222" s="22" t="s">
        <v>347</v>
      </c>
    </row>
    <row r="223" spans="2:65" s="1" customFormat="1" ht="27">
      <c r="B223" s="39"/>
      <c r="C223" s="61"/>
      <c r="D223" s="210" t="s">
        <v>136</v>
      </c>
      <c r="E223" s="61"/>
      <c r="F223" s="211" t="s">
        <v>342</v>
      </c>
      <c r="G223" s="61"/>
      <c r="H223" s="61"/>
      <c r="I223" s="166"/>
      <c r="J223" s="61"/>
      <c r="K223" s="61"/>
      <c r="L223" s="59"/>
      <c r="M223" s="212"/>
      <c r="N223" s="40"/>
      <c r="O223" s="40"/>
      <c r="P223" s="40"/>
      <c r="Q223" s="40"/>
      <c r="R223" s="40"/>
      <c r="S223" s="40"/>
      <c r="T223" s="76"/>
      <c r="AT223" s="22" t="s">
        <v>136</v>
      </c>
      <c r="AU223" s="22" t="s">
        <v>83</v>
      </c>
    </row>
    <row r="224" spans="2:65" s="12" customFormat="1">
      <c r="B224" s="213"/>
      <c r="C224" s="214"/>
      <c r="D224" s="215" t="s">
        <v>138</v>
      </c>
      <c r="E224" s="216" t="s">
        <v>21</v>
      </c>
      <c r="F224" s="217" t="s">
        <v>343</v>
      </c>
      <c r="G224" s="214"/>
      <c r="H224" s="218">
        <v>60</v>
      </c>
      <c r="I224" s="219"/>
      <c r="J224" s="214"/>
      <c r="K224" s="214"/>
      <c r="L224" s="220"/>
      <c r="M224" s="221"/>
      <c r="N224" s="222"/>
      <c r="O224" s="222"/>
      <c r="P224" s="222"/>
      <c r="Q224" s="222"/>
      <c r="R224" s="222"/>
      <c r="S224" s="222"/>
      <c r="T224" s="223"/>
      <c r="AT224" s="224" t="s">
        <v>138</v>
      </c>
      <c r="AU224" s="224" t="s">
        <v>83</v>
      </c>
      <c r="AV224" s="12" t="s">
        <v>83</v>
      </c>
      <c r="AW224" s="12" t="s">
        <v>35</v>
      </c>
      <c r="AX224" s="12" t="s">
        <v>78</v>
      </c>
      <c r="AY224" s="224" t="s">
        <v>127</v>
      </c>
    </row>
    <row r="225" spans="2:65" s="1" customFormat="1" ht="22.5" customHeight="1">
      <c r="B225" s="39"/>
      <c r="C225" s="198" t="s">
        <v>348</v>
      </c>
      <c r="D225" s="198" t="s">
        <v>129</v>
      </c>
      <c r="E225" s="199" t="s">
        <v>349</v>
      </c>
      <c r="F225" s="200" t="s">
        <v>350</v>
      </c>
      <c r="G225" s="201" t="s">
        <v>172</v>
      </c>
      <c r="H225" s="202">
        <v>60</v>
      </c>
      <c r="I225" s="203"/>
      <c r="J225" s="204">
        <f>ROUND(I225*H225,2)</f>
        <v>0</v>
      </c>
      <c r="K225" s="200" t="s">
        <v>133</v>
      </c>
      <c r="L225" s="59"/>
      <c r="M225" s="205" t="s">
        <v>21</v>
      </c>
      <c r="N225" s="206" t="s">
        <v>44</v>
      </c>
      <c r="O225" s="40"/>
      <c r="P225" s="207">
        <f>O225*H225</f>
        <v>0</v>
      </c>
      <c r="Q225" s="207">
        <v>4.2000000000000002E-4</v>
      </c>
      <c r="R225" s="207">
        <f>Q225*H225</f>
        <v>2.52E-2</v>
      </c>
      <c r="S225" s="207">
        <v>0</v>
      </c>
      <c r="T225" s="208">
        <f>S225*H225</f>
        <v>0</v>
      </c>
      <c r="AR225" s="22" t="s">
        <v>212</v>
      </c>
      <c r="AT225" s="22" t="s">
        <v>129</v>
      </c>
      <c r="AU225" s="22" t="s">
        <v>83</v>
      </c>
      <c r="AY225" s="22" t="s">
        <v>127</v>
      </c>
      <c r="BE225" s="209">
        <f>IF(N225="základní",J225,0)</f>
        <v>0</v>
      </c>
      <c r="BF225" s="209">
        <f>IF(N225="snížená",J225,0)</f>
        <v>0</v>
      </c>
      <c r="BG225" s="209">
        <f>IF(N225="zákl. přenesená",J225,0)</f>
        <v>0</v>
      </c>
      <c r="BH225" s="209">
        <f>IF(N225="sníž. přenesená",J225,0)</f>
        <v>0</v>
      </c>
      <c r="BI225" s="209">
        <f>IF(N225="nulová",J225,0)</f>
        <v>0</v>
      </c>
      <c r="BJ225" s="22" t="s">
        <v>83</v>
      </c>
      <c r="BK225" s="209">
        <f>ROUND(I225*H225,2)</f>
        <v>0</v>
      </c>
      <c r="BL225" s="22" t="s">
        <v>212</v>
      </c>
      <c r="BM225" s="22" t="s">
        <v>351</v>
      </c>
    </row>
    <row r="226" spans="2:65" s="1" customFormat="1" ht="27">
      <c r="B226" s="39"/>
      <c r="C226" s="61"/>
      <c r="D226" s="210" t="s">
        <v>136</v>
      </c>
      <c r="E226" s="61"/>
      <c r="F226" s="211" t="s">
        <v>342</v>
      </c>
      <c r="G226" s="61"/>
      <c r="H226" s="61"/>
      <c r="I226" s="166"/>
      <c r="J226" s="61"/>
      <c r="K226" s="61"/>
      <c r="L226" s="59"/>
      <c r="M226" s="212"/>
      <c r="N226" s="40"/>
      <c r="O226" s="40"/>
      <c r="P226" s="40"/>
      <c r="Q226" s="40"/>
      <c r="R226" s="40"/>
      <c r="S226" s="40"/>
      <c r="T226" s="76"/>
      <c r="AT226" s="22" t="s">
        <v>136</v>
      </c>
      <c r="AU226" s="22" t="s">
        <v>83</v>
      </c>
    </row>
    <row r="227" spans="2:65" s="12" customFormat="1">
      <c r="B227" s="213"/>
      <c r="C227" s="214"/>
      <c r="D227" s="215" t="s">
        <v>138</v>
      </c>
      <c r="E227" s="216" t="s">
        <v>21</v>
      </c>
      <c r="F227" s="217" t="s">
        <v>352</v>
      </c>
      <c r="G227" s="214"/>
      <c r="H227" s="218">
        <v>60</v>
      </c>
      <c r="I227" s="219"/>
      <c r="J227" s="214"/>
      <c r="K227" s="214"/>
      <c r="L227" s="220"/>
      <c r="M227" s="221"/>
      <c r="N227" s="222"/>
      <c r="O227" s="222"/>
      <c r="P227" s="222"/>
      <c r="Q227" s="222"/>
      <c r="R227" s="222"/>
      <c r="S227" s="222"/>
      <c r="T227" s="223"/>
      <c r="AT227" s="224" t="s">
        <v>138</v>
      </c>
      <c r="AU227" s="224" t="s">
        <v>83</v>
      </c>
      <c r="AV227" s="12" t="s">
        <v>83</v>
      </c>
      <c r="AW227" s="12" t="s">
        <v>35</v>
      </c>
      <c r="AX227" s="12" t="s">
        <v>78</v>
      </c>
      <c r="AY227" s="224" t="s">
        <v>127</v>
      </c>
    </row>
    <row r="228" spans="2:65" s="1" customFormat="1" ht="22.5" customHeight="1">
      <c r="B228" s="39"/>
      <c r="C228" s="228" t="s">
        <v>353</v>
      </c>
      <c r="D228" s="228" t="s">
        <v>281</v>
      </c>
      <c r="E228" s="229" t="s">
        <v>354</v>
      </c>
      <c r="F228" s="230" t="s">
        <v>355</v>
      </c>
      <c r="G228" s="231" t="s">
        <v>172</v>
      </c>
      <c r="H228" s="232">
        <v>60</v>
      </c>
      <c r="I228" s="233"/>
      <c r="J228" s="234">
        <f>ROUND(I228*H228,2)</f>
        <v>0</v>
      </c>
      <c r="K228" s="230" t="s">
        <v>133</v>
      </c>
      <c r="L228" s="235"/>
      <c r="M228" s="236" t="s">
        <v>21</v>
      </c>
      <c r="N228" s="237" t="s">
        <v>44</v>
      </c>
      <c r="O228" s="40"/>
      <c r="P228" s="207">
        <f>O228*H228</f>
        <v>0</v>
      </c>
      <c r="Q228" s="207">
        <v>2.3000000000000001E-4</v>
      </c>
      <c r="R228" s="207">
        <f>Q228*H228</f>
        <v>1.38E-2</v>
      </c>
      <c r="S228" s="207">
        <v>0</v>
      </c>
      <c r="T228" s="208">
        <f>S228*H228</f>
        <v>0</v>
      </c>
      <c r="AR228" s="22" t="s">
        <v>284</v>
      </c>
      <c r="AT228" s="22" t="s">
        <v>281</v>
      </c>
      <c r="AU228" s="22" t="s">
        <v>83</v>
      </c>
      <c r="AY228" s="22" t="s">
        <v>127</v>
      </c>
      <c r="BE228" s="209">
        <f>IF(N228="základní",J228,0)</f>
        <v>0</v>
      </c>
      <c r="BF228" s="209">
        <f>IF(N228="snížená",J228,0)</f>
        <v>0</v>
      </c>
      <c r="BG228" s="209">
        <f>IF(N228="zákl. přenesená",J228,0)</f>
        <v>0</v>
      </c>
      <c r="BH228" s="209">
        <f>IF(N228="sníž. přenesená",J228,0)</f>
        <v>0</v>
      </c>
      <c r="BI228" s="209">
        <f>IF(N228="nulová",J228,0)</f>
        <v>0</v>
      </c>
      <c r="BJ228" s="22" t="s">
        <v>83</v>
      </c>
      <c r="BK228" s="209">
        <f>ROUND(I228*H228,2)</f>
        <v>0</v>
      </c>
      <c r="BL228" s="22" t="s">
        <v>212</v>
      </c>
      <c r="BM228" s="22" t="s">
        <v>356</v>
      </c>
    </row>
    <row r="229" spans="2:65" s="1" customFormat="1" ht="27">
      <c r="B229" s="39"/>
      <c r="C229" s="61"/>
      <c r="D229" s="210" t="s">
        <v>136</v>
      </c>
      <c r="E229" s="61"/>
      <c r="F229" s="211" t="s">
        <v>342</v>
      </c>
      <c r="G229" s="61"/>
      <c r="H229" s="61"/>
      <c r="I229" s="166"/>
      <c r="J229" s="61"/>
      <c r="K229" s="61"/>
      <c r="L229" s="59"/>
      <c r="M229" s="212"/>
      <c r="N229" s="40"/>
      <c r="O229" s="40"/>
      <c r="P229" s="40"/>
      <c r="Q229" s="40"/>
      <c r="R229" s="40"/>
      <c r="S229" s="40"/>
      <c r="T229" s="76"/>
      <c r="AT229" s="22" t="s">
        <v>136</v>
      </c>
      <c r="AU229" s="22" t="s">
        <v>83</v>
      </c>
    </row>
    <row r="230" spans="2:65" s="12" customFormat="1">
      <c r="B230" s="213"/>
      <c r="C230" s="214"/>
      <c r="D230" s="215" t="s">
        <v>138</v>
      </c>
      <c r="E230" s="216" t="s">
        <v>21</v>
      </c>
      <c r="F230" s="217" t="s">
        <v>352</v>
      </c>
      <c r="G230" s="214"/>
      <c r="H230" s="218">
        <v>60</v>
      </c>
      <c r="I230" s="219"/>
      <c r="J230" s="214"/>
      <c r="K230" s="214"/>
      <c r="L230" s="220"/>
      <c r="M230" s="221"/>
      <c r="N230" s="222"/>
      <c r="O230" s="222"/>
      <c r="P230" s="222"/>
      <c r="Q230" s="222"/>
      <c r="R230" s="222"/>
      <c r="S230" s="222"/>
      <c r="T230" s="223"/>
      <c r="AT230" s="224" t="s">
        <v>138</v>
      </c>
      <c r="AU230" s="224" t="s">
        <v>83</v>
      </c>
      <c r="AV230" s="12" t="s">
        <v>83</v>
      </c>
      <c r="AW230" s="12" t="s">
        <v>35</v>
      </c>
      <c r="AX230" s="12" t="s">
        <v>78</v>
      </c>
      <c r="AY230" s="224" t="s">
        <v>127</v>
      </c>
    </row>
    <row r="231" spans="2:65" s="1" customFormat="1" ht="22.5" customHeight="1">
      <c r="B231" s="39"/>
      <c r="C231" s="198" t="s">
        <v>357</v>
      </c>
      <c r="D231" s="198" t="s">
        <v>129</v>
      </c>
      <c r="E231" s="199" t="s">
        <v>358</v>
      </c>
      <c r="F231" s="200" t="s">
        <v>359</v>
      </c>
      <c r="G231" s="201" t="s">
        <v>172</v>
      </c>
      <c r="H231" s="202">
        <v>40</v>
      </c>
      <c r="I231" s="203"/>
      <c r="J231" s="204">
        <f>ROUND(I231*H231,2)</f>
        <v>0</v>
      </c>
      <c r="K231" s="200" t="s">
        <v>133</v>
      </c>
      <c r="L231" s="59"/>
      <c r="M231" s="205" t="s">
        <v>21</v>
      </c>
      <c r="N231" s="206" t="s">
        <v>44</v>
      </c>
      <c r="O231" s="40"/>
      <c r="P231" s="207">
        <f>O231*H231</f>
        <v>0</v>
      </c>
      <c r="Q231" s="207">
        <v>6.4999999999999997E-4</v>
      </c>
      <c r="R231" s="207">
        <f>Q231*H231</f>
        <v>2.5999999999999999E-2</v>
      </c>
      <c r="S231" s="207">
        <v>0</v>
      </c>
      <c r="T231" s="208">
        <f>S231*H231</f>
        <v>0</v>
      </c>
      <c r="AR231" s="22" t="s">
        <v>212</v>
      </c>
      <c r="AT231" s="22" t="s">
        <v>129</v>
      </c>
      <c r="AU231" s="22" t="s">
        <v>83</v>
      </c>
      <c r="AY231" s="22" t="s">
        <v>127</v>
      </c>
      <c r="BE231" s="209">
        <f>IF(N231="základní",J231,0)</f>
        <v>0</v>
      </c>
      <c r="BF231" s="209">
        <f>IF(N231="snížená",J231,0)</f>
        <v>0</v>
      </c>
      <c r="BG231" s="209">
        <f>IF(N231="zákl. přenesená",J231,0)</f>
        <v>0</v>
      </c>
      <c r="BH231" s="209">
        <f>IF(N231="sníž. přenesená",J231,0)</f>
        <v>0</v>
      </c>
      <c r="BI231" s="209">
        <f>IF(N231="nulová",J231,0)</f>
        <v>0</v>
      </c>
      <c r="BJ231" s="22" t="s">
        <v>83</v>
      </c>
      <c r="BK231" s="209">
        <f>ROUND(I231*H231,2)</f>
        <v>0</v>
      </c>
      <c r="BL231" s="22" t="s">
        <v>212</v>
      </c>
      <c r="BM231" s="22" t="s">
        <v>360</v>
      </c>
    </row>
    <row r="232" spans="2:65" s="1" customFormat="1" ht="27">
      <c r="B232" s="39"/>
      <c r="C232" s="61"/>
      <c r="D232" s="210" t="s">
        <v>136</v>
      </c>
      <c r="E232" s="61"/>
      <c r="F232" s="211" t="s">
        <v>313</v>
      </c>
      <c r="G232" s="61"/>
      <c r="H232" s="61"/>
      <c r="I232" s="166"/>
      <c r="J232" s="61"/>
      <c r="K232" s="61"/>
      <c r="L232" s="59"/>
      <c r="M232" s="212"/>
      <c r="N232" s="40"/>
      <c r="O232" s="40"/>
      <c r="P232" s="40"/>
      <c r="Q232" s="40"/>
      <c r="R232" s="40"/>
      <c r="S232" s="40"/>
      <c r="T232" s="76"/>
      <c r="AT232" s="22" t="s">
        <v>136</v>
      </c>
      <c r="AU232" s="22" t="s">
        <v>83</v>
      </c>
    </row>
    <row r="233" spans="2:65" s="12" customFormat="1">
      <c r="B233" s="213"/>
      <c r="C233" s="214"/>
      <c r="D233" s="215" t="s">
        <v>138</v>
      </c>
      <c r="E233" s="216" t="s">
        <v>21</v>
      </c>
      <c r="F233" s="217" t="s">
        <v>361</v>
      </c>
      <c r="G233" s="214"/>
      <c r="H233" s="218">
        <v>40</v>
      </c>
      <c r="I233" s="219"/>
      <c r="J233" s="214"/>
      <c r="K233" s="214"/>
      <c r="L233" s="220"/>
      <c r="M233" s="221"/>
      <c r="N233" s="222"/>
      <c r="O233" s="222"/>
      <c r="P233" s="222"/>
      <c r="Q233" s="222"/>
      <c r="R233" s="222"/>
      <c r="S233" s="222"/>
      <c r="T233" s="223"/>
      <c r="AT233" s="224" t="s">
        <v>138</v>
      </c>
      <c r="AU233" s="224" t="s">
        <v>83</v>
      </c>
      <c r="AV233" s="12" t="s">
        <v>83</v>
      </c>
      <c r="AW233" s="12" t="s">
        <v>35</v>
      </c>
      <c r="AX233" s="12" t="s">
        <v>78</v>
      </c>
      <c r="AY233" s="224" t="s">
        <v>127</v>
      </c>
    </row>
    <row r="234" spans="2:65" s="1" customFormat="1" ht="22.5" customHeight="1">
      <c r="B234" s="39"/>
      <c r="C234" s="228" t="s">
        <v>362</v>
      </c>
      <c r="D234" s="228" t="s">
        <v>281</v>
      </c>
      <c r="E234" s="229" t="s">
        <v>363</v>
      </c>
      <c r="F234" s="230" t="s">
        <v>364</v>
      </c>
      <c r="G234" s="231" t="s">
        <v>172</v>
      </c>
      <c r="H234" s="232">
        <v>40</v>
      </c>
      <c r="I234" s="233"/>
      <c r="J234" s="234">
        <f>ROUND(I234*H234,2)</f>
        <v>0</v>
      </c>
      <c r="K234" s="230" t="s">
        <v>133</v>
      </c>
      <c r="L234" s="235"/>
      <c r="M234" s="236" t="s">
        <v>21</v>
      </c>
      <c r="N234" s="237" t="s">
        <v>44</v>
      </c>
      <c r="O234" s="40"/>
      <c r="P234" s="207">
        <f>O234*H234</f>
        <v>0</v>
      </c>
      <c r="Q234" s="207">
        <v>3.6999999999999999E-4</v>
      </c>
      <c r="R234" s="207">
        <f>Q234*H234</f>
        <v>1.4800000000000001E-2</v>
      </c>
      <c r="S234" s="207">
        <v>0</v>
      </c>
      <c r="T234" s="208">
        <f>S234*H234</f>
        <v>0</v>
      </c>
      <c r="AR234" s="22" t="s">
        <v>284</v>
      </c>
      <c r="AT234" s="22" t="s">
        <v>281</v>
      </c>
      <c r="AU234" s="22" t="s">
        <v>83</v>
      </c>
      <c r="AY234" s="22" t="s">
        <v>127</v>
      </c>
      <c r="BE234" s="209">
        <f>IF(N234="základní",J234,0)</f>
        <v>0</v>
      </c>
      <c r="BF234" s="209">
        <f>IF(N234="snížená",J234,0)</f>
        <v>0</v>
      </c>
      <c r="BG234" s="209">
        <f>IF(N234="zákl. přenesená",J234,0)</f>
        <v>0</v>
      </c>
      <c r="BH234" s="209">
        <f>IF(N234="sníž. přenesená",J234,0)</f>
        <v>0</v>
      </c>
      <c r="BI234" s="209">
        <f>IF(N234="nulová",J234,0)</f>
        <v>0</v>
      </c>
      <c r="BJ234" s="22" t="s">
        <v>83</v>
      </c>
      <c r="BK234" s="209">
        <f>ROUND(I234*H234,2)</f>
        <v>0</v>
      </c>
      <c r="BL234" s="22" t="s">
        <v>212</v>
      </c>
      <c r="BM234" s="22" t="s">
        <v>365</v>
      </c>
    </row>
    <row r="235" spans="2:65" s="1" customFormat="1" ht="27">
      <c r="B235" s="39"/>
      <c r="C235" s="61"/>
      <c r="D235" s="210" t="s">
        <v>136</v>
      </c>
      <c r="E235" s="61"/>
      <c r="F235" s="211" t="s">
        <v>313</v>
      </c>
      <c r="G235" s="61"/>
      <c r="H235" s="61"/>
      <c r="I235" s="166"/>
      <c r="J235" s="61"/>
      <c r="K235" s="61"/>
      <c r="L235" s="59"/>
      <c r="M235" s="212"/>
      <c r="N235" s="40"/>
      <c r="O235" s="40"/>
      <c r="P235" s="40"/>
      <c r="Q235" s="40"/>
      <c r="R235" s="40"/>
      <c r="S235" s="40"/>
      <c r="T235" s="76"/>
      <c r="AT235" s="22" t="s">
        <v>136</v>
      </c>
      <c r="AU235" s="22" t="s">
        <v>83</v>
      </c>
    </row>
    <row r="236" spans="2:65" s="12" customFormat="1">
      <c r="B236" s="213"/>
      <c r="C236" s="214"/>
      <c r="D236" s="215" t="s">
        <v>138</v>
      </c>
      <c r="E236" s="216" t="s">
        <v>21</v>
      </c>
      <c r="F236" s="217" t="s">
        <v>361</v>
      </c>
      <c r="G236" s="214"/>
      <c r="H236" s="218">
        <v>40</v>
      </c>
      <c r="I236" s="219"/>
      <c r="J236" s="214"/>
      <c r="K236" s="214"/>
      <c r="L236" s="220"/>
      <c r="M236" s="221"/>
      <c r="N236" s="222"/>
      <c r="O236" s="222"/>
      <c r="P236" s="222"/>
      <c r="Q236" s="222"/>
      <c r="R236" s="222"/>
      <c r="S236" s="222"/>
      <c r="T236" s="223"/>
      <c r="AT236" s="224" t="s">
        <v>138</v>
      </c>
      <c r="AU236" s="224" t="s">
        <v>83</v>
      </c>
      <c r="AV236" s="12" t="s">
        <v>83</v>
      </c>
      <c r="AW236" s="12" t="s">
        <v>35</v>
      </c>
      <c r="AX236" s="12" t="s">
        <v>78</v>
      </c>
      <c r="AY236" s="224" t="s">
        <v>127</v>
      </c>
    </row>
    <row r="237" spans="2:65" s="1" customFormat="1" ht="22.5" customHeight="1">
      <c r="B237" s="39"/>
      <c r="C237" s="228" t="s">
        <v>366</v>
      </c>
      <c r="D237" s="228" t="s">
        <v>281</v>
      </c>
      <c r="E237" s="229" t="s">
        <v>367</v>
      </c>
      <c r="F237" s="230" t="s">
        <v>368</v>
      </c>
      <c r="G237" s="231" t="s">
        <v>172</v>
      </c>
      <c r="H237" s="232">
        <v>2</v>
      </c>
      <c r="I237" s="233"/>
      <c r="J237" s="234">
        <f>ROUND(I237*H237,2)</f>
        <v>0</v>
      </c>
      <c r="K237" s="230" t="s">
        <v>133</v>
      </c>
      <c r="L237" s="235"/>
      <c r="M237" s="236" t="s">
        <v>21</v>
      </c>
      <c r="N237" s="237" t="s">
        <v>44</v>
      </c>
      <c r="O237" s="40"/>
      <c r="P237" s="207">
        <f>O237*H237</f>
        <v>0</v>
      </c>
      <c r="Q237" s="207">
        <v>5.8E-4</v>
      </c>
      <c r="R237" s="207">
        <f>Q237*H237</f>
        <v>1.16E-3</v>
      </c>
      <c r="S237" s="207">
        <v>0</v>
      </c>
      <c r="T237" s="208">
        <f>S237*H237</f>
        <v>0</v>
      </c>
      <c r="AR237" s="22" t="s">
        <v>284</v>
      </c>
      <c r="AT237" s="22" t="s">
        <v>281</v>
      </c>
      <c r="AU237" s="22" t="s">
        <v>83</v>
      </c>
      <c r="AY237" s="22" t="s">
        <v>127</v>
      </c>
      <c r="BE237" s="209">
        <f>IF(N237="základní",J237,0)</f>
        <v>0</v>
      </c>
      <c r="BF237" s="209">
        <f>IF(N237="snížená",J237,0)</f>
        <v>0</v>
      </c>
      <c r="BG237" s="209">
        <f>IF(N237="zákl. přenesená",J237,0)</f>
        <v>0</v>
      </c>
      <c r="BH237" s="209">
        <f>IF(N237="sníž. přenesená",J237,0)</f>
        <v>0</v>
      </c>
      <c r="BI237" s="209">
        <f>IF(N237="nulová",J237,0)</f>
        <v>0</v>
      </c>
      <c r="BJ237" s="22" t="s">
        <v>83</v>
      </c>
      <c r="BK237" s="209">
        <f>ROUND(I237*H237,2)</f>
        <v>0</v>
      </c>
      <c r="BL237" s="22" t="s">
        <v>212</v>
      </c>
      <c r="BM237" s="22" t="s">
        <v>369</v>
      </c>
    </row>
    <row r="238" spans="2:65" s="1" customFormat="1" ht="27">
      <c r="B238" s="39"/>
      <c r="C238" s="61"/>
      <c r="D238" s="210" t="s">
        <v>136</v>
      </c>
      <c r="E238" s="61"/>
      <c r="F238" s="211" t="s">
        <v>323</v>
      </c>
      <c r="G238" s="61"/>
      <c r="H238" s="61"/>
      <c r="I238" s="166"/>
      <c r="J238" s="61"/>
      <c r="K238" s="61"/>
      <c r="L238" s="59"/>
      <c r="M238" s="212"/>
      <c r="N238" s="40"/>
      <c r="O238" s="40"/>
      <c r="P238" s="40"/>
      <c r="Q238" s="40"/>
      <c r="R238" s="40"/>
      <c r="S238" s="40"/>
      <c r="T238" s="76"/>
      <c r="AT238" s="22" t="s">
        <v>136</v>
      </c>
      <c r="AU238" s="22" t="s">
        <v>83</v>
      </c>
    </row>
    <row r="239" spans="2:65" s="12" customFormat="1">
      <c r="B239" s="213"/>
      <c r="C239" s="214"/>
      <c r="D239" s="215" t="s">
        <v>138</v>
      </c>
      <c r="E239" s="216" t="s">
        <v>21</v>
      </c>
      <c r="F239" s="217" t="s">
        <v>83</v>
      </c>
      <c r="G239" s="214"/>
      <c r="H239" s="218">
        <v>2</v>
      </c>
      <c r="I239" s="219"/>
      <c r="J239" s="214"/>
      <c r="K239" s="214"/>
      <c r="L239" s="220"/>
      <c r="M239" s="221"/>
      <c r="N239" s="222"/>
      <c r="O239" s="222"/>
      <c r="P239" s="222"/>
      <c r="Q239" s="222"/>
      <c r="R239" s="222"/>
      <c r="S239" s="222"/>
      <c r="T239" s="223"/>
      <c r="AT239" s="224" t="s">
        <v>138</v>
      </c>
      <c r="AU239" s="224" t="s">
        <v>83</v>
      </c>
      <c r="AV239" s="12" t="s">
        <v>83</v>
      </c>
      <c r="AW239" s="12" t="s">
        <v>35</v>
      </c>
      <c r="AX239" s="12" t="s">
        <v>78</v>
      </c>
      <c r="AY239" s="224" t="s">
        <v>127</v>
      </c>
    </row>
    <row r="240" spans="2:65" s="1" customFormat="1" ht="22.5" customHeight="1">
      <c r="B240" s="39"/>
      <c r="C240" s="228" t="s">
        <v>370</v>
      </c>
      <c r="D240" s="228" t="s">
        <v>281</v>
      </c>
      <c r="E240" s="229" t="s">
        <v>371</v>
      </c>
      <c r="F240" s="230" t="s">
        <v>372</v>
      </c>
      <c r="G240" s="231" t="s">
        <v>172</v>
      </c>
      <c r="H240" s="232">
        <v>60</v>
      </c>
      <c r="I240" s="233"/>
      <c r="J240" s="234">
        <f>ROUND(I240*H240,2)</f>
        <v>0</v>
      </c>
      <c r="K240" s="230" t="s">
        <v>133</v>
      </c>
      <c r="L240" s="235"/>
      <c r="M240" s="236" t="s">
        <v>21</v>
      </c>
      <c r="N240" s="237" t="s">
        <v>44</v>
      </c>
      <c r="O240" s="40"/>
      <c r="P240" s="207">
        <f>O240*H240</f>
        <v>0</v>
      </c>
      <c r="Q240" s="207">
        <v>3.0000000000000001E-5</v>
      </c>
      <c r="R240" s="207">
        <f>Q240*H240</f>
        <v>1.8E-3</v>
      </c>
      <c r="S240" s="207">
        <v>0</v>
      </c>
      <c r="T240" s="208">
        <f>S240*H240</f>
        <v>0</v>
      </c>
      <c r="AR240" s="22" t="s">
        <v>284</v>
      </c>
      <c r="AT240" s="22" t="s">
        <v>281</v>
      </c>
      <c r="AU240" s="22" t="s">
        <v>83</v>
      </c>
      <c r="AY240" s="22" t="s">
        <v>127</v>
      </c>
      <c r="BE240" s="209">
        <f>IF(N240="základní",J240,0)</f>
        <v>0</v>
      </c>
      <c r="BF240" s="209">
        <f>IF(N240="snížená",J240,0)</f>
        <v>0</v>
      </c>
      <c r="BG240" s="209">
        <f>IF(N240="zákl. přenesená",J240,0)</f>
        <v>0</v>
      </c>
      <c r="BH240" s="209">
        <f>IF(N240="sníž. přenesená",J240,0)</f>
        <v>0</v>
      </c>
      <c r="BI240" s="209">
        <f>IF(N240="nulová",J240,0)</f>
        <v>0</v>
      </c>
      <c r="BJ240" s="22" t="s">
        <v>83</v>
      </c>
      <c r="BK240" s="209">
        <f>ROUND(I240*H240,2)</f>
        <v>0</v>
      </c>
      <c r="BL240" s="22" t="s">
        <v>212</v>
      </c>
      <c r="BM240" s="22" t="s">
        <v>373</v>
      </c>
    </row>
    <row r="241" spans="2:65" s="1" customFormat="1" ht="27">
      <c r="B241" s="39"/>
      <c r="C241" s="61"/>
      <c r="D241" s="210" t="s">
        <v>136</v>
      </c>
      <c r="E241" s="61"/>
      <c r="F241" s="211" t="s">
        <v>313</v>
      </c>
      <c r="G241" s="61"/>
      <c r="H241" s="61"/>
      <c r="I241" s="166"/>
      <c r="J241" s="61"/>
      <c r="K241" s="61"/>
      <c r="L241" s="59"/>
      <c r="M241" s="212"/>
      <c r="N241" s="40"/>
      <c r="O241" s="40"/>
      <c r="P241" s="40"/>
      <c r="Q241" s="40"/>
      <c r="R241" s="40"/>
      <c r="S241" s="40"/>
      <c r="T241" s="76"/>
      <c r="AT241" s="22" t="s">
        <v>136</v>
      </c>
      <c r="AU241" s="22" t="s">
        <v>83</v>
      </c>
    </row>
    <row r="242" spans="2:65" s="12" customFormat="1">
      <c r="B242" s="213"/>
      <c r="C242" s="214"/>
      <c r="D242" s="215" t="s">
        <v>138</v>
      </c>
      <c r="E242" s="216" t="s">
        <v>21</v>
      </c>
      <c r="F242" s="217" t="s">
        <v>343</v>
      </c>
      <c r="G242" s="214"/>
      <c r="H242" s="218">
        <v>60</v>
      </c>
      <c r="I242" s="219"/>
      <c r="J242" s="214"/>
      <c r="K242" s="214"/>
      <c r="L242" s="220"/>
      <c r="M242" s="221"/>
      <c r="N242" s="222"/>
      <c r="O242" s="222"/>
      <c r="P242" s="222"/>
      <c r="Q242" s="222"/>
      <c r="R242" s="222"/>
      <c r="S242" s="222"/>
      <c r="T242" s="223"/>
      <c r="AT242" s="224" t="s">
        <v>138</v>
      </c>
      <c r="AU242" s="224" t="s">
        <v>83</v>
      </c>
      <c r="AV242" s="12" t="s">
        <v>83</v>
      </c>
      <c r="AW242" s="12" t="s">
        <v>35</v>
      </c>
      <c r="AX242" s="12" t="s">
        <v>78</v>
      </c>
      <c r="AY242" s="224" t="s">
        <v>127</v>
      </c>
    </row>
    <row r="243" spans="2:65" s="1" customFormat="1" ht="22.5" customHeight="1">
      <c r="B243" s="39"/>
      <c r="C243" s="228" t="s">
        <v>374</v>
      </c>
      <c r="D243" s="228" t="s">
        <v>281</v>
      </c>
      <c r="E243" s="229" t="s">
        <v>375</v>
      </c>
      <c r="F243" s="230" t="s">
        <v>376</v>
      </c>
      <c r="G243" s="231" t="s">
        <v>172</v>
      </c>
      <c r="H243" s="232">
        <v>60</v>
      </c>
      <c r="I243" s="233"/>
      <c r="J243" s="234">
        <f>ROUND(I243*H243,2)</f>
        <v>0</v>
      </c>
      <c r="K243" s="230" t="s">
        <v>133</v>
      </c>
      <c r="L243" s="235"/>
      <c r="M243" s="236" t="s">
        <v>21</v>
      </c>
      <c r="N243" s="237" t="s">
        <v>44</v>
      </c>
      <c r="O243" s="40"/>
      <c r="P243" s="207">
        <f>O243*H243</f>
        <v>0</v>
      </c>
      <c r="Q243" s="207">
        <v>5.0000000000000002E-5</v>
      </c>
      <c r="R243" s="207">
        <f>Q243*H243</f>
        <v>3.0000000000000001E-3</v>
      </c>
      <c r="S243" s="207">
        <v>0</v>
      </c>
      <c r="T243" s="208">
        <f>S243*H243</f>
        <v>0</v>
      </c>
      <c r="AR243" s="22" t="s">
        <v>284</v>
      </c>
      <c r="AT243" s="22" t="s">
        <v>281</v>
      </c>
      <c r="AU243" s="22" t="s">
        <v>83</v>
      </c>
      <c r="AY243" s="22" t="s">
        <v>127</v>
      </c>
      <c r="BE243" s="209">
        <f>IF(N243="základní",J243,0)</f>
        <v>0</v>
      </c>
      <c r="BF243" s="209">
        <f>IF(N243="snížená",J243,0)</f>
        <v>0</v>
      </c>
      <c r="BG243" s="209">
        <f>IF(N243="zákl. přenesená",J243,0)</f>
        <v>0</v>
      </c>
      <c r="BH243" s="209">
        <f>IF(N243="sníž. přenesená",J243,0)</f>
        <v>0</v>
      </c>
      <c r="BI243" s="209">
        <f>IF(N243="nulová",J243,0)</f>
        <v>0</v>
      </c>
      <c r="BJ243" s="22" t="s">
        <v>83</v>
      </c>
      <c r="BK243" s="209">
        <f>ROUND(I243*H243,2)</f>
        <v>0</v>
      </c>
      <c r="BL243" s="22" t="s">
        <v>212</v>
      </c>
      <c r="BM243" s="22" t="s">
        <v>377</v>
      </c>
    </row>
    <row r="244" spans="2:65" s="1" customFormat="1" ht="27">
      <c r="B244" s="39"/>
      <c r="C244" s="61"/>
      <c r="D244" s="210" t="s">
        <v>136</v>
      </c>
      <c r="E244" s="61"/>
      <c r="F244" s="211" t="s">
        <v>313</v>
      </c>
      <c r="G244" s="61"/>
      <c r="H244" s="61"/>
      <c r="I244" s="166"/>
      <c r="J244" s="61"/>
      <c r="K244" s="61"/>
      <c r="L244" s="59"/>
      <c r="M244" s="212"/>
      <c r="N244" s="40"/>
      <c r="O244" s="40"/>
      <c r="P244" s="40"/>
      <c r="Q244" s="40"/>
      <c r="R244" s="40"/>
      <c r="S244" s="40"/>
      <c r="T244" s="76"/>
      <c r="AT244" s="22" t="s">
        <v>136</v>
      </c>
      <c r="AU244" s="22" t="s">
        <v>83</v>
      </c>
    </row>
    <row r="245" spans="2:65" s="12" customFormat="1">
      <c r="B245" s="213"/>
      <c r="C245" s="214"/>
      <c r="D245" s="215" t="s">
        <v>138</v>
      </c>
      <c r="E245" s="216" t="s">
        <v>21</v>
      </c>
      <c r="F245" s="217" t="s">
        <v>352</v>
      </c>
      <c r="G245" s="214"/>
      <c r="H245" s="218">
        <v>60</v>
      </c>
      <c r="I245" s="219"/>
      <c r="J245" s="214"/>
      <c r="K245" s="214"/>
      <c r="L245" s="220"/>
      <c r="M245" s="221"/>
      <c r="N245" s="222"/>
      <c r="O245" s="222"/>
      <c r="P245" s="222"/>
      <c r="Q245" s="222"/>
      <c r="R245" s="222"/>
      <c r="S245" s="222"/>
      <c r="T245" s="223"/>
      <c r="AT245" s="224" t="s">
        <v>138</v>
      </c>
      <c r="AU245" s="224" t="s">
        <v>83</v>
      </c>
      <c r="AV245" s="12" t="s">
        <v>83</v>
      </c>
      <c r="AW245" s="12" t="s">
        <v>35</v>
      </c>
      <c r="AX245" s="12" t="s">
        <v>78</v>
      </c>
      <c r="AY245" s="224" t="s">
        <v>127</v>
      </c>
    </row>
    <row r="246" spans="2:65" s="1" customFormat="1" ht="22.5" customHeight="1">
      <c r="B246" s="39"/>
      <c r="C246" s="228" t="s">
        <v>378</v>
      </c>
      <c r="D246" s="228" t="s">
        <v>281</v>
      </c>
      <c r="E246" s="229" t="s">
        <v>379</v>
      </c>
      <c r="F246" s="230" t="s">
        <v>380</v>
      </c>
      <c r="G246" s="231" t="s">
        <v>172</v>
      </c>
      <c r="H246" s="232">
        <v>40</v>
      </c>
      <c r="I246" s="233"/>
      <c r="J246" s="234">
        <f>ROUND(I246*H246,2)</f>
        <v>0</v>
      </c>
      <c r="K246" s="230" t="s">
        <v>133</v>
      </c>
      <c r="L246" s="235"/>
      <c r="M246" s="236" t="s">
        <v>21</v>
      </c>
      <c r="N246" s="237" t="s">
        <v>44</v>
      </c>
      <c r="O246" s="40"/>
      <c r="P246" s="207">
        <f>O246*H246</f>
        <v>0</v>
      </c>
      <c r="Q246" s="207">
        <v>5.5000000000000003E-4</v>
      </c>
      <c r="R246" s="207">
        <f>Q246*H246</f>
        <v>2.2000000000000002E-2</v>
      </c>
      <c r="S246" s="207">
        <v>0</v>
      </c>
      <c r="T246" s="208">
        <f>S246*H246</f>
        <v>0</v>
      </c>
      <c r="AR246" s="22" t="s">
        <v>284</v>
      </c>
      <c r="AT246" s="22" t="s">
        <v>281</v>
      </c>
      <c r="AU246" s="22" t="s">
        <v>83</v>
      </c>
      <c r="AY246" s="22" t="s">
        <v>127</v>
      </c>
      <c r="BE246" s="209">
        <f>IF(N246="základní",J246,0)</f>
        <v>0</v>
      </c>
      <c r="BF246" s="209">
        <f>IF(N246="snížená",J246,0)</f>
        <v>0</v>
      </c>
      <c r="BG246" s="209">
        <f>IF(N246="zákl. přenesená",J246,0)</f>
        <v>0</v>
      </c>
      <c r="BH246" s="209">
        <f>IF(N246="sníž. přenesená",J246,0)</f>
        <v>0</v>
      </c>
      <c r="BI246" s="209">
        <f>IF(N246="nulová",J246,0)</f>
        <v>0</v>
      </c>
      <c r="BJ246" s="22" t="s">
        <v>83</v>
      </c>
      <c r="BK246" s="209">
        <f>ROUND(I246*H246,2)</f>
        <v>0</v>
      </c>
      <c r="BL246" s="22" t="s">
        <v>212</v>
      </c>
      <c r="BM246" s="22" t="s">
        <v>381</v>
      </c>
    </row>
    <row r="247" spans="2:65" s="1" customFormat="1" ht="27">
      <c r="B247" s="39"/>
      <c r="C247" s="61"/>
      <c r="D247" s="210" t="s">
        <v>136</v>
      </c>
      <c r="E247" s="61"/>
      <c r="F247" s="211" t="s">
        <v>313</v>
      </c>
      <c r="G247" s="61"/>
      <c r="H247" s="61"/>
      <c r="I247" s="166"/>
      <c r="J247" s="61"/>
      <c r="K247" s="61"/>
      <c r="L247" s="59"/>
      <c r="M247" s="212"/>
      <c r="N247" s="40"/>
      <c r="O247" s="40"/>
      <c r="P247" s="40"/>
      <c r="Q247" s="40"/>
      <c r="R247" s="40"/>
      <c r="S247" s="40"/>
      <c r="T247" s="76"/>
      <c r="AT247" s="22" t="s">
        <v>136</v>
      </c>
      <c r="AU247" s="22" t="s">
        <v>83</v>
      </c>
    </row>
    <row r="248" spans="2:65" s="12" customFormat="1">
      <c r="B248" s="213"/>
      <c r="C248" s="214"/>
      <c r="D248" s="215" t="s">
        <v>138</v>
      </c>
      <c r="E248" s="216" t="s">
        <v>21</v>
      </c>
      <c r="F248" s="217" t="s">
        <v>361</v>
      </c>
      <c r="G248" s="214"/>
      <c r="H248" s="218">
        <v>40</v>
      </c>
      <c r="I248" s="219"/>
      <c r="J248" s="214"/>
      <c r="K248" s="214"/>
      <c r="L248" s="220"/>
      <c r="M248" s="221"/>
      <c r="N248" s="222"/>
      <c r="O248" s="222"/>
      <c r="P248" s="222"/>
      <c r="Q248" s="222"/>
      <c r="R248" s="222"/>
      <c r="S248" s="222"/>
      <c r="T248" s="223"/>
      <c r="AT248" s="224" t="s">
        <v>138</v>
      </c>
      <c r="AU248" s="224" t="s">
        <v>83</v>
      </c>
      <c r="AV248" s="12" t="s">
        <v>83</v>
      </c>
      <c r="AW248" s="12" t="s">
        <v>35</v>
      </c>
      <c r="AX248" s="12" t="s">
        <v>78</v>
      </c>
      <c r="AY248" s="224" t="s">
        <v>127</v>
      </c>
    </row>
    <row r="249" spans="2:65" s="1" customFormat="1" ht="22.5" customHeight="1">
      <c r="B249" s="39"/>
      <c r="C249" s="228" t="s">
        <v>382</v>
      </c>
      <c r="D249" s="228" t="s">
        <v>281</v>
      </c>
      <c r="E249" s="229" t="s">
        <v>383</v>
      </c>
      <c r="F249" s="230" t="s">
        <v>384</v>
      </c>
      <c r="G249" s="231" t="s">
        <v>172</v>
      </c>
      <c r="H249" s="232">
        <v>2</v>
      </c>
      <c r="I249" s="233"/>
      <c r="J249" s="234">
        <f>ROUND(I249*H249,2)</f>
        <v>0</v>
      </c>
      <c r="K249" s="230" t="s">
        <v>133</v>
      </c>
      <c r="L249" s="235"/>
      <c r="M249" s="236" t="s">
        <v>21</v>
      </c>
      <c r="N249" s="237" t="s">
        <v>44</v>
      </c>
      <c r="O249" s="40"/>
      <c r="P249" s="207">
        <f>O249*H249</f>
        <v>0</v>
      </c>
      <c r="Q249" s="207">
        <v>6.0000000000000002E-5</v>
      </c>
      <c r="R249" s="207">
        <f>Q249*H249</f>
        <v>1.2E-4</v>
      </c>
      <c r="S249" s="207">
        <v>0</v>
      </c>
      <c r="T249" s="208">
        <f>S249*H249</f>
        <v>0</v>
      </c>
      <c r="AR249" s="22" t="s">
        <v>284</v>
      </c>
      <c r="AT249" s="22" t="s">
        <v>281</v>
      </c>
      <c r="AU249" s="22" t="s">
        <v>83</v>
      </c>
      <c r="AY249" s="22" t="s">
        <v>127</v>
      </c>
      <c r="BE249" s="209">
        <f>IF(N249="základní",J249,0)</f>
        <v>0</v>
      </c>
      <c r="BF249" s="209">
        <f>IF(N249="snížená",J249,0)</f>
        <v>0</v>
      </c>
      <c r="BG249" s="209">
        <f>IF(N249="zákl. přenesená",J249,0)</f>
        <v>0</v>
      </c>
      <c r="BH249" s="209">
        <f>IF(N249="sníž. přenesená",J249,0)</f>
        <v>0</v>
      </c>
      <c r="BI249" s="209">
        <f>IF(N249="nulová",J249,0)</f>
        <v>0</v>
      </c>
      <c r="BJ249" s="22" t="s">
        <v>83</v>
      </c>
      <c r="BK249" s="209">
        <f>ROUND(I249*H249,2)</f>
        <v>0</v>
      </c>
      <c r="BL249" s="22" t="s">
        <v>212</v>
      </c>
      <c r="BM249" s="22" t="s">
        <v>385</v>
      </c>
    </row>
    <row r="250" spans="2:65" s="1" customFormat="1" ht="27">
      <c r="B250" s="39"/>
      <c r="C250" s="61"/>
      <c r="D250" s="210" t="s">
        <v>136</v>
      </c>
      <c r="E250" s="61"/>
      <c r="F250" s="211" t="s">
        <v>323</v>
      </c>
      <c r="G250" s="61"/>
      <c r="H250" s="61"/>
      <c r="I250" s="166"/>
      <c r="J250" s="61"/>
      <c r="K250" s="61"/>
      <c r="L250" s="59"/>
      <c r="M250" s="212"/>
      <c r="N250" s="40"/>
      <c r="O250" s="40"/>
      <c r="P250" s="40"/>
      <c r="Q250" s="40"/>
      <c r="R250" s="40"/>
      <c r="S250" s="40"/>
      <c r="T250" s="76"/>
      <c r="AT250" s="22" t="s">
        <v>136</v>
      </c>
      <c r="AU250" s="22" t="s">
        <v>83</v>
      </c>
    </row>
    <row r="251" spans="2:65" s="12" customFormat="1">
      <c r="B251" s="213"/>
      <c r="C251" s="214"/>
      <c r="D251" s="215" t="s">
        <v>138</v>
      </c>
      <c r="E251" s="216" t="s">
        <v>21</v>
      </c>
      <c r="F251" s="217" t="s">
        <v>83</v>
      </c>
      <c r="G251" s="214"/>
      <c r="H251" s="218">
        <v>2</v>
      </c>
      <c r="I251" s="219"/>
      <c r="J251" s="214"/>
      <c r="K251" s="214"/>
      <c r="L251" s="220"/>
      <c r="M251" s="221"/>
      <c r="N251" s="222"/>
      <c r="O251" s="222"/>
      <c r="P251" s="222"/>
      <c r="Q251" s="222"/>
      <c r="R251" s="222"/>
      <c r="S251" s="222"/>
      <c r="T251" s="223"/>
      <c r="AT251" s="224" t="s">
        <v>138</v>
      </c>
      <c r="AU251" s="224" t="s">
        <v>83</v>
      </c>
      <c r="AV251" s="12" t="s">
        <v>83</v>
      </c>
      <c r="AW251" s="12" t="s">
        <v>35</v>
      </c>
      <c r="AX251" s="12" t="s">
        <v>78</v>
      </c>
      <c r="AY251" s="224" t="s">
        <v>127</v>
      </c>
    </row>
    <row r="252" spans="2:65" s="1" customFormat="1" ht="22.5" customHeight="1">
      <c r="B252" s="39"/>
      <c r="C252" s="198" t="s">
        <v>386</v>
      </c>
      <c r="D252" s="198" t="s">
        <v>129</v>
      </c>
      <c r="E252" s="199" t="s">
        <v>387</v>
      </c>
      <c r="F252" s="200" t="s">
        <v>388</v>
      </c>
      <c r="G252" s="201" t="s">
        <v>172</v>
      </c>
      <c r="H252" s="202">
        <v>14</v>
      </c>
      <c r="I252" s="203"/>
      <c r="J252" s="204">
        <f>ROUND(I252*H252,2)</f>
        <v>0</v>
      </c>
      <c r="K252" s="200" t="s">
        <v>133</v>
      </c>
      <c r="L252" s="59"/>
      <c r="M252" s="205" t="s">
        <v>21</v>
      </c>
      <c r="N252" s="206" t="s">
        <v>44</v>
      </c>
      <c r="O252" s="40"/>
      <c r="P252" s="207">
        <f>O252*H252</f>
        <v>0</v>
      </c>
      <c r="Q252" s="207">
        <v>2.5999999999999998E-4</v>
      </c>
      <c r="R252" s="207">
        <f>Q252*H252</f>
        <v>3.6399999999999996E-3</v>
      </c>
      <c r="S252" s="207">
        <v>0</v>
      </c>
      <c r="T252" s="208">
        <f>S252*H252</f>
        <v>0</v>
      </c>
      <c r="AR252" s="22" t="s">
        <v>212</v>
      </c>
      <c r="AT252" s="22" t="s">
        <v>129</v>
      </c>
      <c r="AU252" s="22" t="s">
        <v>83</v>
      </c>
      <c r="AY252" s="22" t="s">
        <v>127</v>
      </c>
      <c r="BE252" s="209">
        <f>IF(N252="základní",J252,0)</f>
        <v>0</v>
      </c>
      <c r="BF252" s="209">
        <f>IF(N252="snížená",J252,0)</f>
        <v>0</v>
      </c>
      <c r="BG252" s="209">
        <f>IF(N252="zákl. přenesená",J252,0)</f>
        <v>0</v>
      </c>
      <c r="BH252" s="209">
        <f>IF(N252="sníž. přenesená",J252,0)</f>
        <v>0</v>
      </c>
      <c r="BI252" s="209">
        <f>IF(N252="nulová",J252,0)</f>
        <v>0</v>
      </c>
      <c r="BJ252" s="22" t="s">
        <v>83</v>
      </c>
      <c r="BK252" s="209">
        <f>ROUND(I252*H252,2)</f>
        <v>0</v>
      </c>
      <c r="BL252" s="22" t="s">
        <v>212</v>
      </c>
      <c r="BM252" s="22" t="s">
        <v>389</v>
      </c>
    </row>
    <row r="253" spans="2:65" s="1" customFormat="1" ht="27">
      <c r="B253" s="39"/>
      <c r="C253" s="61"/>
      <c r="D253" s="210" t="s">
        <v>136</v>
      </c>
      <c r="E253" s="61"/>
      <c r="F253" s="211" t="s">
        <v>323</v>
      </c>
      <c r="G253" s="61"/>
      <c r="H253" s="61"/>
      <c r="I253" s="166"/>
      <c r="J253" s="61"/>
      <c r="K253" s="61"/>
      <c r="L253" s="59"/>
      <c r="M253" s="212"/>
      <c r="N253" s="40"/>
      <c r="O253" s="40"/>
      <c r="P253" s="40"/>
      <c r="Q253" s="40"/>
      <c r="R253" s="40"/>
      <c r="S253" s="40"/>
      <c r="T253" s="76"/>
      <c r="AT253" s="22" t="s">
        <v>136</v>
      </c>
      <c r="AU253" s="22" t="s">
        <v>83</v>
      </c>
    </row>
    <row r="254" spans="2:65" s="12" customFormat="1">
      <c r="B254" s="213"/>
      <c r="C254" s="214"/>
      <c r="D254" s="215" t="s">
        <v>138</v>
      </c>
      <c r="E254" s="216" t="s">
        <v>21</v>
      </c>
      <c r="F254" s="217" t="s">
        <v>390</v>
      </c>
      <c r="G254" s="214"/>
      <c r="H254" s="218">
        <v>14</v>
      </c>
      <c r="I254" s="219"/>
      <c r="J254" s="214"/>
      <c r="K254" s="214"/>
      <c r="L254" s="220"/>
      <c r="M254" s="221"/>
      <c r="N254" s="222"/>
      <c r="O254" s="222"/>
      <c r="P254" s="222"/>
      <c r="Q254" s="222"/>
      <c r="R254" s="222"/>
      <c r="S254" s="222"/>
      <c r="T254" s="223"/>
      <c r="AT254" s="224" t="s">
        <v>138</v>
      </c>
      <c r="AU254" s="224" t="s">
        <v>83</v>
      </c>
      <c r="AV254" s="12" t="s">
        <v>83</v>
      </c>
      <c r="AW254" s="12" t="s">
        <v>35</v>
      </c>
      <c r="AX254" s="12" t="s">
        <v>78</v>
      </c>
      <c r="AY254" s="224" t="s">
        <v>127</v>
      </c>
    </row>
    <row r="255" spans="2:65" s="1" customFormat="1" ht="22.5" customHeight="1">
      <c r="B255" s="39"/>
      <c r="C255" s="198" t="s">
        <v>391</v>
      </c>
      <c r="D255" s="198" t="s">
        <v>129</v>
      </c>
      <c r="E255" s="199" t="s">
        <v>392</v>
      </c>
      <c r="F255" s="200" t="s">
        <v>393</v>
      </c>
      <c r="G255" s="201" t="s">
        <v>172</v>
      </c>
      <c r="H255" s="202">
        <v>2</v>
      </c>
      <c r="I255" s="203"/>
      <c r="J255" s="204">
        <f>ROUND(I255*H255,2)</f>
        <v>0</v>
      </c>
      <c r="K255" s="200" t="s">
        <v>133</v>
      </c>
      <c r="L255" s="59"/>
      <c r="M255" s="205" t="s">
        <v>21</v>
      </c>
      <c r="N255" s="206" t="s">
        <v>44</v>
      </c>
      <c r="O255" s="40"/>
      <c r="P255" s="207">
        <f>O255*H255</f>
        <v>0</v>
      </c>
      <c r="Q255" s="207">
        <v>2.9E-4</v>
      </c>
      <c r="R255" s="207">
        <f>Q255*H255</f>
        <v>5.8E-4</v>
      </c>
      <c r="S255" s="207">
        <v>0</v>
      </c>
      <c r="T255" s="208">
        <f>S255*H255</f>
        <v>0</v>
      </c>
      <c r="AR255" s="22" t="s">
        <v>212</v>
      </c>
      <c r="AT255" s="22" t="s">
        <v>129</v>
      </c>
      <c r="AU255" s="22" t="s">
        <v>83</v>
      </c>
      <c r="AY255" s="22" t="s">
        <v>127</v>
      </c>
      <c r="BE255" s="209">
        <f>IF(N255="základní",J255,0)</f>
        <v>0</v>
      </c>
      <c r="BF255" s="209">
        <f>IF(N255="snížená",J255,0)</f>
        <v>0</v>
      </c>
      <c r="BG255" s="209">
        <f>IF(N255="zákl. přenesená",J255,0)</f>
        <v>0</v>
      </c>
      <c r="BH255" s="209">
        <f>IF(N255="sníž. přenesená",J255,0)</f>
        <v>0</v>
      </c>
      <c r="BI255" s="209">
        <f>IF(N255="nulová",J255,0)</f>
        <v>0</v>
      </c>
      <c r="BJ255" s="22" t="s">
        <v>83</v>
      </c>
      <c r="BK255" s="209">
        <f>ROUND(I255*H255,2)</f>
        <v>0</v>
      </c>
      <c r="BL255" s="22" t="s">
        <v>212</v>
      </c>
      <c r="BM255" s="22" t="s">
        <v>394</v>
      </c>
    </row>
    <row r="256" spans="2:65" s="1" customFormat="1" ht="27">
      <c r="B256" s="39"/>
      <c r="C256" s="61"/>
      <c r="D256" s="210" t="s">
        <v>136</v>
      </c>
      <c r="E256" s="61"/>
      <c r="F256" s="211" t="s">
        <v>323</v>
      </c>
      <c r="G256" s="61"/>
      <c r="H256" s="61"/>
      <c r="I256" s="166"/>
      <c r="J256" s="61"/>
      <c r="K256" s="61"/>
      <c r="L256" s="59"/>
      <c r="M256" s="212"/>
      <c r="N256" s="40"/>
      <c r="O256" s="40"/>
      <c r="P256" s="40"/>
      <c r="Q256" s="40"/>
      <c r="R256" s="40"/>
      <c r="S256" s="40"/>
      <c r="T256" s="76"/>
      <c r="AT256" s="22" t="s">
        <v>136</v>
      </c>
      <c r="AU256" s="22" t="s">
        <v>83</v>
      </c>
    </row>
    <row r="257" spans="2:65" s="12" customFormat="1">
      <c r="B257" s="213"/>
      <c r="C257" s="214"/>
      <c r="D257" s="215" t="s">
        <v>138</v>
      </c>
      <c r="E257" s="216" t="s">
        <v>21</v>
      </c>
      <c r="F257" s="217" t="s">
        <v>83</v>
      </c>
      <c r="G257" s="214"/>
      <c r="H257" s="218">
        <v>2</v>
      </c>
      <c r="I257" s="219"/>
      <c r="J257" s="214"/>
      <c r="K257" s="214"/>
      <c r="L257" s="220"/>
      <c r="M257" s="221"/>
      <c r="N257" s="222"/>
      <c r="O257" s="222"/>
      <c r="P257" s="222"/>
      <c r="Q257" s="222"/>
      <c r="R257" s="222"/>
      <c r="S257" s="222"/>
      <c r="T257" s="223"/>
      <c r="AT257" s="224" t="s">
        <v>138</v>
      </c>
      <c r="AU257" s="224" t="s">
        <v>83</v>
      </c>
      <c r="AV257" s="12" t="s">
        <v>83</v>
      </c>
      <c r="AW257" s="12" t="s">
        <v>35</v>
      </c>
      <c r="AX257" s="12" t="s">
        <v>78</v>
      </c>
      <c r="AY257" s="224" t="s">
        <v>127</v>
      </c>
    </row>
    <row r="258" spans="2:65" s="1" customFormat="1" ht="22.5" customHeight="1">
      <c r="B258" s="39"/>
      <c r="C258" s="228" t="s">
        <v>395</v>
      </c>
      <c r="D258" s="228" t="s">
        <v>281</v>
      </c>
      <c r="E258" s="229" t="s">
        <v>396</v>
      </c>
      <c r="F258" s="230" t="s">
        <v>397</v>
      </c>
      <c r="G258" s="231" t="s">
        <v>154</v>
      </c>
      <c r="H258" s="232">
        <v>1</v>
      </c>
      <c r="I258" s="233"/>
      <c r="J258" s="234">
        <f>ROUND(I258*H258,2)</f>
        <v>0</v>
      </c>
      <c r="K258" s="230" t="s">
        <v>133</v>
      </c>
      <c r="L258" s="235"/>
      <c r="M258" s="236" t="s">
        <v>21</v>
      </c>
      <c r="N258" s="237" t="s">
        <v>44</v>
      </c>
      <c r="O258" s="40"/>
      <c r="P258" s="207">
        <f>O258*H258</f>
        <v>0</v>
      </c>
      <c r="Q258" s="207">
        <v>5.5999999999999999E-3</v>
      </c>
      <c r="R258" s="207">
        <f>Q258*H258</f>
        <v>5.5999999999999999E-3</v>
      </c>
      <c r="S258" s="207">
        <v>0</v>
      </c>
      <c r="T258" s="208">
        <f>S258*H258</f>
        <v>0</v>
      </c>
      <c r="AR258" s="22" t="s">
        <v>284</v>
      </c>
      <c r="AT258" s="22" t="s">
        <v>281</v>
      </c>
      <c r="AU258" s="22" t="s">
        <v>83</v>
      </c>
      <c r="AY258" s="22" t="s">
        <v>127</v>
      </c>
      <c r="BE258" s="209">
        <f>IF(N258="základní",J258,0)</f>
        <v>0</v>
      </c>
      <c r="BF258" s="209">
        <f>IF(N258="snížená",J258,0)</f>
        <v>0</v>
      </c>
      <c r="BG258" s="209">
        <f>IF(N258="zákl. přenesená",J258,0)</f>
        <v>0</v>
      </c>
      <c r="BH258" s="209">
        <f>IF(N258="sníž. přenesená",J258,0)</f>
        <v>0</v>
      </c>
      <c r="BI258" s="209">
        <f>IF(N258="nulová",J258,0)</f>
        <v>0</v>
      </c>
      <c r="BJ258" s="22" t="s">
        <v>83</v>
      </c>
      <c r="BK258" s="209">
        <f>ROUND(I258*H258,2)</f>
        <v>0</v>
      </c>
      <c r="BL258" s="22" t="s">
        <v>212</v>
      </c>
      <c r="BM258" s="22" t="s">
        <v>398</v>
      </c>
    </row>
    <row r="259" spans="2:65" s="1" customFormat="1" ht="27">
      <c r="B259" s="39"/>
      <c r="C259" s="61"/>
      <c r="D259" s="210" t="s">
        <v>136</v>
      </c>
      <c r="E259" s="61"/>
      <c r="F259" s="211" t="s">
        <v>323</v>
      </c>
      <c r="G259" s="61"/>
      <c r="H259" s="61"/>
      <c r="I259" s="166"/>
      <c r="J259" s="61"/>
      <c r="K259" s="61"/>
      <c r="L259" s="59"/>
      <c r="M259" s="212"/>
      <c r="N259" s="40"/>
      <c r="O259" s="40"/>
      <c r="P259" s="40"/>
      <c r="Q259" s="40"/>
      <c r="R259" s="40"/>
      <c r="S259" s="40"/>
      <c r="T259" s="76"/>
      <c r="AT259" s="22" t="s">
        <v>136</v>
      </c>
      <c r="AU259" s="22" t="s">
        <v>83</v>
      </c>
    </row>
    <row r="260" spans="2:65" s="12" customFormat="1">
      <c r="B260" s="213"/>
      <c r="C260" s="214"/>
      <c r="D260" s="215" t="s">
        <v>138</v>
      </c>
      <c r="E260" s="216" t="s">
        <v>21</v>
      </c>
      <c r="F260" s="217" t="s">
        <v>78</v>
      </c>
      <c r="G260" s="214"/>
      <c r="H260" s="218">
        <v>1</v>
      </c>
      <c r="I260" s="219"/>
      <c r="J260" s="214"/>
      <c r="K260" s="214"/>
      <c r="L260" s="220"/>
      <c r="M260" s="221"/>
      <c r="N260" s="222"/>
      <c r="O260" s="222"/>
      <c r="P260" s="222"/>
      <c r="Q260" s="222"/>
      <c r="R260" s="222"/>
      <c r="S260" s="222"/>
      <c r="T260" s="223"/>
      <c r="AT260" s="224" t="s">
        <v>138</v>
      </c>
      <c r="AU260" s="224" t="s">
        <v>83</v>
      </c>
      <c r="AV260" s="12" t="s">
        <v>83</v>
      </c>
      <c r="AW260" s="12" t="s">
        <v>35</v>
      </c>
      <c r="AX260" s="12" t="s">
        <v>78</v>
      </c>
      <c r="AY260" s="224" t="s">
        <v>127</v>
      </c>
    </row>
    <row r="261" spans="2:65" s="1" customFormat="1" ht="22.5" customHeight="1">
      <c r="B261" s="39"/>
      <c r="C261" s="198" t="s">
        <v>399</v>
      </c>
      <c r="D261" s="198" t="s">
        <v>129</v>
      </c>
      <c r="E261" s="199" t="s">
        <v>400</v>
      </c>
      <c r="F261" s="200" t="s">
        <v>401</v>
      </c>
      <c r="G261" s="201" t="s">
        <v>154</v>
      </c>
      <c r="H261" s="202">
        <v>40</v>
      </c>
      <c r="I261" s="203"/>
      <c r="J261" s="204">
        <f>ROUND(I261*H261,2)</f>
        <v>0</v>
      </c>
      <c r="K261" s="200" t="s">
        <v>133</v>
      </c>
      <c r="L261" s="59"/>
      <c r="M261" s="205" t="s">
        <v>21</v>
      </c>
      <c r="N261" s="206" t="s">
        <v>44</v>
      </c>
      <c r="O261" s="40"/>
      <c r="P261" s="207">
        <f>O261*H261</f>
        <v>0</v>
      </c>
      <c r="Q261" s="207">
        <v>1.2999999999999999E-4</v>
      </c>
      <c r="R261" s="207">
        <f>Q261*H261</f>
        <v>5.1999999999999998E-3</v>
      </c>
      <c r="S261" s="207">
        <v>0</v>
      </c>
      <c r="T261" s="208">
        <f>S261*H261</f>
        <v>0</v>
      </c>
      <c r="AR261" s="22" t="s">
        <v>212</v>
      </c>
      <c r="AT261" s="22" t="s">
        <v>129</v>
      </c>
      <c r="AU261" s="22" t="s">
        <v>83</v>
      </c>
      <c r="AY261" s="22" t="s">
        <v>127</v>
      </c>
      <c r="BE261" s="209">
        <f>IF(N261="základní",J261,0)</f>
        <v>0</v>
      </c>
      <c r="BF261" s="209">
        <f>IF(N261="snížená",J261,0)</f>
        <v>0</v>
      </c>
      <c r="BG261" s="209">
        <f>IF(N261="zákl. přenesená",J261,0)</f>
        <v>0</v>
      </c>
      <c r="BH261" s="209">
        <f>IF(N261="sníž. přenesená",J261,0)</f>
        <v>0</v>
      </c>
      <c r="BI261" s="209">
        <f>IF(N261="nulová",J261,0)</f>
        <v>0</v>
      </c>
      <c r="BJ261" s="22" t="s">
        <v>83</v>
      </c>
      <c r="BK261" s="209">
        <f>ROUND(I261*H261,2)</f>
        <v>0</v>
      </c>
      <c r="BL261" s="22" t="s">
        <v>212</v>
      </c>
      <c r="BM261" s="22" t="s">
        <v>402</v>
      </c>
    </row>
    <row r="262" spans="2:65" s="1" customFormat="1" ht="27">
      <c r="B262" s="39"/>
      <c r="C262" s="61"/>
      <c r="D262" s="210" t="s">
        <v>136</v>
      </c>
      <c r="E262" s="61"/>
      <c r="F262" s="211" t="s">
        <v>342</v>
      </c>
      <c r="G262" s="61"/>
      <c r="H262" s="61"/>
      <c r="I262" s="166"/>
      <c r="J262" s="61"/>
      <c r="K262" s="61"/>
      <c r="L262" s="59"/>
      <c r="M262" s="212"/>
      <c r="N262" s="40"/>
      <c r="O262" s="40"/>
      <c r="P262" s="40"/>
      <c r="Q262" s="40"/>
      <c r="R262" s="40"/>
      <c r="S262" s="40"/>
      <c r="T262" s="76"/>
      <c r="AT262" s="22" t="s">
        <v>136</v>
      </c>
      <c r="AU262" s="22" t="s">
        <v>83</v>
      </c>
    </row>
    <row r="263" spans="2:65" s="12" customFormat="1">
      <c r="B263" s="213"/>
      <c r="C263" s="214"/>
      <c r="D263" s="215" t="s">
        <v>138</v>
      </c>
      <c r="E263" s="216" t="s">
        <v>21</v>
      </c>
      <c r="F263" s="217" t="s">
        <v>403</v>
      </c>
      <c r="G263" s="214"/>
      <c r="H263" s="218">
        <v>40</v>
      </c>
      <c r="I263" s="219"/>
      <c r="J263" s="214"/>
      <c r="K263" s="214"/>
      <c r="L263" s="220"/>
      <c r="M263" s="221"/>
      <c r="N263" s="222"/>
      <c r="O263" s="222"/>
      <c r="P263" s="222"/>
      <c r="Q263" s="222"/>
      <c r="R263" s="222"/>
      <c r="S263" s="222"/>
      <c r="T263" s="223"/>
      <c r="AT263" s="224" t="s">
        <v>138</v>
      </c>
      <c r="AU263" s="224" t="s">
        <v>83</v>
      </c>
      <c r="AV263" s="12" t="s">
        <v>83</v>
      </c>
      <c r="AW263" s="12" t="s">
        <v>35</v>
      </c>
      <c r="AX263" s="12" t="s">
        <v>78</v>
      </c>
      <c r="AY263" s="224" t="s">
        <v>127</v>
      </c>
    </row>
    <row r="264" spans="2:65" s="1" customFormat="1" ht="22.5" customHeight="1">
      <c r="B264" s="39"/>
      <c r="C264" s="198" t="s">
        <v>404</v>
      </c>
      <c r="D264" s="198" t="s">
        <v>129</v>
      </c>
      <c r="E264" s="199" t="s">
        <v>405</v>
      </c>
      <c r="F264" s="200" t="s">
        <v>406</v>
      </c>
      <c r="G264" s="201" t="s">
        <v>407</v>
      </c>
      <c r="H264" s="202">
        <v>8</v>
      </c>
      <c r="I264" s="203"/>
      <c r="J264" s="204">
        <f>ROUND(I264*H264,2)</f>
        <v>0</v>
      </c>
      <c r="K264" s="200" t="s">
        <v>133</v>
      </c>
      <c r="L264" s="59"/>
      <c r="M264" s="205" t="s">
        <v>21</v>
      </c>
      <c r="N264" s="206" t="s">
        <v>44</v>
      </c>
      <c r="O264" s="40"/>
      <c r="P264" s="207">
        <f>O264*H264</f>
        <v>0</v>
      </c>
      <c r="Q264" s="207">
        <v>2.5000000000000001E-4</v>
      </c>
      <c r="R264" s="207">
        <f>Q264*H264</f>
        <v>2E-3</v>
      </c>
      <c r="S264" s="207">
        <v>0</v>
      </c>
      <c r="T264" s="208">
        <f>S264*H264</f>
        <v>0</v>
      </c>
      <c r="AR264" s="22" t="s">
        <v>212</v>
      </c>
      <c r="AT264" s="22" t="s">
        <v>129</v>
      </c>
      <c r="AU264" s="22" t="s">
        <v>83</v>
      </c>
      <c r="AY264" s="22" t="s">
        <v>127</v>
      </c>
      <c r="BE264" s="209">
        <f>IF(N264="základní",J264,0)</f>
        <v>0</v>
      </c>
      <c r="BF264" s="209">
        <f>IF(N264="snížená",J264,0)</f>
        <v>0</v>
      </c>
      <c r="BG264" s="209">
        <f>IF(N264="zákl. přenesená",J264,0)</f>
        <v>0</v>
      </c>
      <c r="BH264" s="209">
        <f>IF(N264="sníž. přenesená",J264,0)</f>
        <v>0</v>
      </c>
      <c r="BI264" s="209">
        <f>IF(N264="nulová",J264,0)</f>
        <v>0</v>
      </c>
      <c r="BJ264" s="22" t="s">
        <v>83</v>
      </c>
      <c r="BK264" s="209">
        <f>ROUND(I264*H264,2)</f>
        <v>0</v>
      </c>
      <c r="BL264" s="22" t="s">
        <v>212</v>
      </c>
      <c r="BM264" s="22" t="s">
        <v>408</v>
      </c>
    </row>
    <row r="265" spans="2:65" s="1" customFormat="1" ht="27">
      <c r="B265" s="39"/>
      <c r="C265" s="61"/>
      <c r="D265" s="210" t="s">
        <v>136</v>
      </c>
      <c r="E265" s="61"/>
      <c r="F265" s="211" t="s">
        <v>342</v>
      </c>
      <c r="G265" s="61"/>
      <c r="H265" s="61"/>
      <c r="I265" s="166"/>
      <c r="J265" s="61"/>
      <c r="K265" s="61"/>
      <c r="L265" s="59"/>
      <c r="M265" s="212"/>
      <c r="N265" s="40"/>
      <c r="O265" s="40"/>
      <c r="P265" s="40"/>
      <c r="Q265" s="40"/>
      <c r="R265" s="40"/>
      <c r="S265" s="40"/>
      <c r="T265" s="76"/>
      <c r="AT265" s="22" t="s">
        <v>136</v>
      </c>
      <c r="AU265" s="22" t="s">
        <v>83</v>
      </c>
    </row>
    <row r="266" spans="2:65" s="12" customFormat="1">
      <c r="B266" s="213"/>
      <c r="C266" s="214"/>
      <c r="D266" s="215" t="s">
        <v>138</v>
      </c>
      <c r="E266" s="216" t="s">
        <v>21</v>
      </c>
      <c r="F266" s="217" t="s">
        <v>265</v>
      </c>
      <c r="G266" s="214"/>
      <c r="H266" s="218">
        <v>8</v>
      </c>
      <c r="I266" s="219"/>
      <c r="J266" s="214"/>
      <c r="K266" s="214"/>
      <c r="L266" s="220"/>
      <c r="M266" s="221"/>
      <c r="N266" s="222"/>
      <c r="O266" s="222"/>
      <c r="P266" s="222"/>
      <c r="Q266" s="222"/>
      <c r="R266" s="222"/>
      <c r="S266" s="222"/>
      <c r="T266" s="223"/>
      <c r="AT266" s="224" t="s">
        <v>138</v>
      </c>
      <c r="AU266" s="224" t="s">
        <v>83</v>
      </c>
      <c r="AV266" s="12" t="s">
        <v>83</v>
      </c>
      <c r="AW266" s="12" t="s">
        <v>35</v>
      </c>
      <c r="AX266" s="12" t="s">
        <v>78</v>
      </c>
      <c r="AY266" s="224" t="s">
        <v>127</v>
      </c>
    </row>
    <row r="267" spans="2:65" s="1" customFormat="1" ht="31.5" customHeight="1">
      <c r="B267" s="39"/>
      <c r="C267" s="198" t="s">
        <v>409</v>
      </c>
      <c r="D267" s="198" t="s">
        <v>129</v>
      </c>
      <c r="E267" s="199" t="s">
        <v>410</v>
      </c>
      <c r="F267" s="200" t="s">
        <v>411</v>
      </c>
      <c r="G267" s="201" t="s">
        <v>154</v>
      </c>
      <c r="H267" s="202">
        <v>66</v>
      </c>
      <c r="I267" s="203"/>
      <c r="J267" s="204">
        <f>ROUND(I267*H267,2)</f>
        <v>0</v>
      </c>
      <c r="K267" s="200" t="s">
        <v>133</v>
      </c>
      <c r="L267" s="59"/>
      <c r="M267" s="205" t="s">
        <v>21</v>
      </c>
      <c r="N267" s="206" t="s">
        <v>44</v>
      </c>
      <c r="O267" s="40"/>
      <c r="P267" s="207">
        <f>O267*H267</f>
        <v>0</v>
      </c>
      <c r="Q267" s="207">
        <v>2.0000000000000002E-5</v>
      </c>
      <c r="R267" s="207">
        <f>Q267*H267</f>
        <v>1.3200000000000002E-3</v>
      </c>
      <c r="S267" s="207">
        <v>0</v>
      </c>
      <c r="T267" s="208">
        <f>S267*H267</f>
        <v>0</v>
      </c>
      <c r="AR267" s="22" t="s">
        <v>212</v>
      </c>
      <c r="AT267" s="22" t="s">
        <v>129</v>
      </c>
      <c r="AU267" s="22" t="s">
        <v>83</v>
      </c>
      <c r="AY267" s="22" t="s">
        <v>127</v>
      </c>
      <c r="BE267" s="209">
        <f>IF(N267="základní",J267,0)</f>
        <v>0</v>
      </c>
      <c r="BF267" s="209">
        <f>IF(N267="snížená",J267,0)</f>
        <v>0</v>
      </c>
      <c r="BG267" s="209">
        <f>IF(N267="zákl. přenesená",J267,0)</f>
        <v>0</v>
      </c>
      <c r="BH267" s="209">
        <f>IF(N267="sníž. přenesená",J267,0)</f>
        <v>0</v>
      </c>
      <c r="BI267" s="209">
        <f>IF(N267="nulová",J267,0)</f>
        <v>0</v>
      </c>
      <c r="BJ267" s="22" t="s">
        <v>83</v>
      </c>
      <c r="BK267" s="209">
        <f>ROUND(I267*H267,2)</f>
        <v>0</v>
      </c>
      <c r="BL267" s="22" t="s">
        <v>212</v>
      </c>
      <c r="BM267" s="22" t="s">
        <v>412</v>
      </c>
    </row>
    <row r="268" spans="2:65" s="1" customFormat="1" ht="27">
      <c r="B268" s="39"/>
      <c r="C268" s="61"/>
      <c r="D268" s="210" t="s">
        <v>136</v>
      </c>
      <c r="E268" s="61"/>
      <c r="F268" s="211" t="s">
        <v>313</v>
      </c>
      <c r="G268" s="61"/>
      <c r="H268" s="61"/>
      <c r="I268" s="166"/>
      <c r="J268" s="61"/>
      <c r="K268" s="61"/>
      <c r="L268" s="59"/>
      <c r="M268" s="212"/>
      <c r="N268" s="40"/>
      <c r="O268" s="40"/>
      <c r="P268" s="40"/>
      <c r="Q268" s="40"/>
      <c r="R268" s="40"/>
      <c r="S268" s="40"/>
      <c r="T268" s="76"/>
      <c r="AT268" s="22" t="s">
        <v>136</v>
      </c>
      <c r="AU268" s="22" t="s">
        <v>83</v>
      </c>
    </row>
    <row r="269" spans="2:65" s="12" customFormat="1">
      <c r="B269" s="213"/>
      <c r="C269" s="214"/>
      <c r="D269" s="215" t="s">
        <v>138</v>
      </c>
      <c r="E269" s="216" t="s">
        <v>21</v>
      </c>
      <c r="F269" s="217" t="s">
        <v>413</v>
      </c>
      <c r="G269" s="214"/>
      <c r="H269" s="218">
        <v>66</v>
      </c>
      <c r="I269" s="219"/>
      <c r="J269" s="214"/>
      <c r="K269" s="214"/>
      <c r="L269" s="220"/>
      <c r="M269" s="221"/>
      <c r="N269" s="222"/>
      <c r="O269" s="222"/>
      <c r="P269" s="222"/>
      <c r="Q269" s="222"/>
      <c r="R269" s="222"/>
      <c r="S269" s="222"/>
      <c r="T269" s="223"/>
      <c r="AT269" s="224" t="s">
        <v>138</v>
      </c>
      <c r="AU269" s="224" t="s">
        <v>83</v>
      </c>
      <c r="AV269" s="12" t="s">
        <v>83</v>
      </c>
      <c r="AW269" s="12" t="s">
        <v>35</v>
      </c>
      <c r="AX269" s="12" t="s">
        <v>78</v>
      </c>
      <c r="AY269" s="224" t="s">
        <v>127</v>
      </c>
    </row>
    <row r="270" spans="2:65" s="1" customFormat="1" ht="22.5" customHeight="1">
      <c r="B270" s="39"/>
      <c r="C270" s="228" t="s">
        <v>414</v>
      </c>
      <c r="D270" s="228" t="s">
        <v>281</v>
      </c>
      <c r="E270" s="229" t="s">
        <v>415</v>
      </c>
      <c r="F270" s="230" t="s">
        <v>416</v>
      </c>
      <c r="G270" s="231" t="s">
        <v>154</v>
      </c>
      <c r="H270" s="232">
        <v>8</v>
      </c>
      <c r="I270" s="233"/>
      <c r="J270" s="234">
        <f>ROUND(I270*H270,2)</f>
        <v>0</v>
      </c>
      <c r="K270" s="230" t="s">
        <v>133</v>
      </c>
      <c r="L270" s="235"/>
      <c r="M270" s="236" t="s">
        <v>21</v>
      </c>
      <c r="N270" s="237" t="s">
        <v>44</v>
      </c>
      <c r="O270" s="40"/>
      <c r="P270" s="207">
        <f>O270*H270</f>
        <v>0</v>
      </c>
      <c r="Q270" s="207">
        <v>1.4999999999999999E-4</v>
      </c>
      <c r="R270" s="207">
        <f>Q270*H270</f>
        <v>1.1999999999999999E-3</v>
      </c>
      <c r="S270" s="207">
        <v>0</v>
      </c>
      <c r="T270" s="208">
        <f>S270*H270</f>
        <v>0</v>
      </c>
      <c r="AR270" s="22" t="s">
        <v>284</v>
      </c>
      <c r="AT270" s="22" t="s">
        <v>281</v>
      </c>
      <c r="AU270" s="22" t="s">
        <v>83</v>
      </c>
      <c r="AY270" s="22" t="s">
        <v>127</v>
      </c>
      <c r="BE270" s="209">
        <f>IF(N270="základní",J270,0)</f>
        <v>0</v>
      </c>
      <c r="BF270" s="209">
        <f>IF(N270="snížená",J270,0)</f>
        <v>0</v>
      </c>
      <c r="BG270" s="209">
        <f>IF(N270="zákl. přenesená",J270,0)</f>
        <v>0</v>
      </c>
      <c r="BH270" s="209">
        <f>IF(N270="sníž. přenesená",J270,0)</f>
        <v>0</v>
      </c>
      <c r="BI270" s="209">
        <f>IF(N270="nulová",J270,0)</f>
        <v>0</v>
      </c>
      <c r="BJ270" s="22" t="s">
        <v>83</v>
      </c>
      <c r="BK270" s="209">
        <f>ROUND(I270*H270,2)</f>
        <v>0</v>
      </c>
      <c r="BL270" s="22" t="s">
        <v>212</v>
      </c>
      <c r="BM270" s="22" t="s">
        <v>417</v>
      </c>
    </row>
    <row r="271" spans="2:65" s="1" customFormat="1" ht="27">
      <c r="B271" s="39"/>
      <c r="C271" s="61"/>
      <c r="D271" s="210" t="s">
        <v>136</v>
      </c>
      <c r="E271" s="61"/>
      <c r="F271" s="211" t="s">
        <v>342</v>
      </c>
      <c r="G271" s="61"/>
      <c r="H271" s="61"/>
      <c r="I271" s="166"/>
      <c r="J271" s="61"/>
      <c r="K271" s="61"/>
      <c r="L271" s="59"/>
      <c r="M271" s="212"/>
      <c r="N271" s="40"/>
      <c r="O271" s="40"/>
      <c r="P271" s="40"/>
      <c r="Q271" s="40"/>
      <c r="R271" s="40"/>
      <c r="S271" s="40"/>
      <c r="T271" s="76"/>
      <c r="AT271" s="22" t="s">
        <v>136</v>
      </c>
      <c r="AU271" s="22" t="s">
        <v>83</v>
      </c>
    </row>
    <row r="272" spans="2:65" s="12" customFormat="1">
      <c r="B272" s="213"/>
      <c r="C272" s="214"/>
      <c r="D272" s="215" t="s">
        <v>138</v>
      </c>
      <c r="E272" s="216" t="s">
        <v>21</v>
      </c>
      <c r="F272" s="217" t="s">
        <v>265</v>
      </c>
      <c r="G272" s="214"/>
      <c r="H272" s="218">
        <v>8</v>
      </c>
      <c r="I272" s="219"/>
      <c r="J272" s="214"/>
      <c r="K272" s="214"/>
      <c r="L272" s="220"/>
      <c r="M272" s="221"/>
      <c r="N272" s="222"/>
      <c r="O272" s="222"/>
      <c r="P272" s="222"/>
      <c r="Q272" s="222"/>
      <c r="R272" s="222"/>
      <c r="S272" s="222"/>
      <c r="T272" s="223"/>
      <c r="AT272" s="224" t="s">
        <v>138</v>
      </c>
      <c r="AU272" s="224" t="s">
        <v>83</v>
      </c>
      <c r="AV272" s="12" t="s">
        <v>83</v>
      </c>
      <c r="AW272" s="12" t="s">
        <v>35</v>
      </c>
      <c r="AX272" s="12" t="s">
        <v>78</v>
      </c>
      <c r="AY272" s="224" t="s">
        <v>127</v>
      </c>
    </row>
    <row r="273" spans="2:65" s="1" customFormat="1" ht="22.5" customHeight="1">
      <c r="B273" s="39"/>
      <c r="C273" s="228" t="s">
        <v>418</v>
      </c>
      <c r="D273" s="228" t="s">
        <v>281</v>
      </c>
      <c r="E273" s="229" t="s">
        <v>419</v>
      </c>
      <c r="F273" s="230" t="s">
        <v>420</v>
      </c>
      <c r="G273" s="231" t="s">
        <v>154</v>
      </c>
      <c r="H273" s="232">
        <v>24</v>
      </c>
      <c r="I273" s="233"/>
      <c r="J273" s="234">
        <f>ROUND(I273*H273,2)</f>
        <v>0</v>
      </c>
      <c r="K273" s="230" t="s">
        <v>133</v>
      </c>
      <c r="L273" s="235"/>
      <c r="M273" s="236" t="s">
        <v>21</v>
      </c>
      <c r="N273" s="237" t="s">
        <v>44</v>
      </c>
      <c r="O273" s="40"/>
      <c r="P273" s="207">
        <f>O273*H273</f>
        <v>0</v>
      </c>
      <c r="Q273" s="207">
        <v>1.4999999999999999E-4</v>
      </c>
      <c r="R273" s="207">
        <f>Q273*H273</f>
        <v>3.5999999999999999E-3</v>
      </c>
      <c r="S273" s="207">
        <v>0</v>
      </c>
      <c r="T273" s="208">
        <f>S273*H273</f>
        <v>0</v>
      </c>
      <c r="AR273" s="22" t="s">
        <v>284</v>
      </c>
      <c r="AT273" s="22" t="s">
        <v>281</v>
      </c>
      <c r="AU273" s="22" t="s">
        <v>83</v>
      </c>
      <c r="AY273" s="22" t="s">
        <v>127</v>
      </c>
      <c r="BE273" s="209">
        <f>IF(N273="základní",J273,0)</f>
        <v>0</v>
      </c>
      <c r="BF273" s="209">
        <f>IF(N273="snížená",J273,0)</f>
        <v>0</v>
      </c>
      <c r="BG273" s="209">
        <f>IF(N273="zákl. přenesená",J273,0)</f>
        <v>0</v>
      </c>
      <c r="BH273" s="209">
        <f>IF(N273="sníž. přenesená",J273,0)</f>
        <v>0</v>
      </c>
      <c r="BI273" s="209">
        <f>IF(N273="nulová",J273,0)</f>
        <v>0</v>
      </c>
      <c r="BJ273" s="22" t="s">
        <v>83</v>
      </c>
      <c r="BK273" s="209">
        <f>ROUND(I273*H273,2)</f>
        <v>0</v>
      </c>
      <c r="BL273" s="22" t="s">
        <v>212</v>
      </c>
      <c r="BM273" s="22" t="s">
        <v>421</v>
      </c>
    </row>
    <row r="274" spans="2:65" s="1" customFormat="1" ht="27">
      <c r="B274" s="39"/>
      <c r="C274" s="61"/>
      <c r="D274" s="210" t="s">
        <v>136</v>
      </c>
      <c r="E274" s="61"/>
      <c r="F274" s="211" t="s">
        <v>342</v>
      </c>
      <c r="G274" s="61"/>
      <c r="H274" s="61"/>
      <c r="I274" s="166"/>
      <c r="J274" s="61"/>
      <c r="K274" s="61"/>
      <c r="L274" s="59"/>
      <c r="M274" s="212"/>
      <c r="N274" s="40"/>
      <c r="O274" s="40"/>
      <c r="P274" s="40"/>
      <c r="Q274" s="40"/>
      <c r="R274" s="40"/>
      <c r="S274" s="40"/>
      <c r="T274" s="76"/>
      <c r="AT274" s="22" t="s">
        <v>136</v>
      </c>
      <c r="AU274" s="22" t="s">
        <v>83</v>
      </c>
    </row>
    <row r="275" spans="2:65" s="12" customFormat="1">
      <c r="B275" s="213"/>
      <c r="C275" s="214"/>
      <c r="D275" s="215" t="s">
        <v>138</v>
      </c>
      <c r="E275" s="216" t="s">
        <v>21</v>
      </c>
      <c r="F275" s="217" t="s">
        <v>422</v>
      </c>
      <c r="G275" s="214"/>
      <c r="H275" s="218">
        <v>24</v>
      </c>
      <c r="I275" s="219"/>
      <c r="J275" s="214"/>
      <c r="K275" s="214"/>
      <c r="L275" s="220"/>
      <c r="M275" s="221"/>
      <c r="N275" s="222"/>
      <c r="O275" s="222"/>
      <c r="P275" s="222"/>
      <c r="Q275" s="222"/>
      <c r="R275" s="222"/>
      <c r="S275" s="222"/>
      <c r="T275" s="223"/>
      <c r="AT275" s="224" t="s">
        <v>138</v>
      </c>
      <c r="AU275" s="224" t="s">
        <v>83</v>
      </c>
      <c r="AV275" s="12" t="s">
        <v>83</v>
      </c>
      <c r="AW275" s="12" t="s">
        <v>35</v>
      </c>
      <c r="AX275" s="12" t="s">
        <v>78</v>
      </c>
      <c r="AY275" s="224" t="s">
        <v>127</v>
      </c>
    </row>
    <row r="276" spans="2:65" s="1" customFormat="1" ht="22.5" customHeight="1">
      <c r="B276" s="39"/>
      <c r="C276" s="228" t="s">
        <v>423</v>
      </c>
      <c r="D276" s="228" t="s">
        <v>281</v>
      </c>
      <c r="E276" s="229" t="s">
        <v>424</v>
      </c>
      <c r="F276" s="230" t="s">
        <v>425</v>
      </c>
      <c r="G276" s="231" t="s">
        <v>154</v>
      </c>
      <c r="H276" s="232">
        <v>8</v>
      </c>
      <c r="I276" s="233"/>
      <c r="J276" s="234">
        <f>ROUND(I276*H276,2)</f>
        <v>0</v>
      </c>
      <c r="K276" s="230" t="s">
        <v>133</v>
      </c>
      <c r="L276" s="235"/>
      <c r="M276" s="236" t="s">
        <v>21</v>
      </c>
      <c r="N276" s="237" t="s">
        <v>44</v>
      </c>
      <c r="O276" s="40"/>
      <c r="P276" s="207">
        <f>O276*H276</f>
        <v>0</v>
      </c>
      <c r="Q276" s="207">
        <v>5.2999999999999998E-4</v>
      </c>
      <c r="R276" s="207">
        <f>Q276*H276</f>
        <v>4.2399999999999998E-3</v>
      </c>
      <c r="S276" s="207">
        <v>0</v>
      </c>
      <c r="T276" s="208">
        <f>S276*H276</f>
        <v>0</v>
      </c>
      <c r="AR276" s="22" t="s">
        <v>284</v>
      </c>
      <c r="AT276" s="22" t="s">
        <v>281</v>
      </c>
      <c r="AU276" s="22" t="s">
        <v>83</v>
      </c>
      <c r="AY276" s="22" t="s">
        <v>127</v>
      </c>
      <c r="BE276" s="209">
        <f>IF(N276="základní",J276,0)</f>
        <v>0</v>
      </c>
      <c r="BF276" s="209">
        <f>IF(N276="snížená",J276,0)</f>
        <v>0</v>
      </c>
      <c r="BG276" s="209">
        <f>IF(N276="zákl. přenesená",J276,0)</f>
        <v>0</v>
      </c>
      <c r="BH276" s="209">
        <f>IF(N276="sníž. přenesená",J276,0)</f>
        <v>0</v>
      </c>
      <c r="BI276" s="209">
        <f>IF(N276="nulová",J276,0)</f>
        <v>0</v>
      </c>
      <c r="BJ276" s="22" t="s">
        <v>83</v>
      </c>
      <c r="BK276" s="209">
        <f>ROUND(I276*H276,2)</f>
        <v>0</v>
      </c>
      <c r="BL276" s="22" t="s">
        <v>212</v>
      </c>
      <c r="BM276" s="22" t="s">
        <v>426</v>
      </c>
    </row>
    <row r="277" spans="2:65" s="1" customFormat="1" ht="27">
      <c r="B277" s="39"/>
      <c r="C277" s="61"/>
      <c r="D277" s="210" t="s">
        <v>136</v>
      </c>
      <c r="E277" s="61"/>
      <c r="F277" s="211" t="s">
        <v>342</v>
      </c>
      <c r="G277" s="61"/>
      <c r="H277" s="61"/>
      <c r="I277" s="166"/>
      <c r="J277" s="61"/>
      <c r="K277" s="61"/>
      <c r="L277" s="59"/>
      <c r="M277" s="212"/>
      <c r="N277" s="40"/>
      <c r="O277" s="40"/>
      <c r="P277" s="40"/>
      <c r="Q277" s="40"/>
      <c r="R277" s="40"/>
      <c r="S277" s="40"/>
      <c r="T277" s="76"/>
      <c r="AT277" s="22" t="s">
        <v>136</v>
      </c>
      <c r="AU277" s="22" t="s">
        <v>83</v>
      </c>
    </row>
    <row r="278" spans="2:65" s="12" customFormat="1">
      <c r="B278" s="213"/>
      <c r="C278" s="214"/>
      <c r="D278" s="215" t="s">
        <v>138</v>
      </c>
      <c r="E278" s="216" t="s">
        <v>21</v>
      </c>
      <c r="F278" s="217" t="s">
        <v>265</v>
      </c>
      <c r="G278" s="214"/>
      <c r="H278" s="218">
        <v>8</v>
      </c>
      <c r="I278" s="219"/>
      <c r="J278" s="214"/>
      <c r="K278" s="214"/>
      <c r="L278" s="220"/>
      <c r="M278" s="221"/>
      <c r="N278" s="222"/>
      <c r="O278" s="222"/>
      <c r="P278" s="222"/>
      <c r="Q278" s="222"/>
      <c r="R278" s="222"/>
      <c r="S278" s="222"/>
      <c r="T278" s="223"/>
      <c r="AT278" s="224" t="s">
        <v>138</v>
      </c>
      <c r="AU278" s="224" t="s">
        <v>83</v>
      </c>
      <c r="AV278" s="12" t="s">
        <v>83</v>
      </c>
      <c r="AW278" s="12" t="s">
        <v>35</v>
      </c>
      <c r="AX278" s="12" t="s">
        <v>78</v>
      </c>
      <c r="AY278" s="224" t="s">
        <v>127</v>
      </c>
    </row>
    <row r="279" spans="2:65" s="1" customFormat="1" ht="22.5" customHeight="1">
      <c r="B279" s="39"/>
      <c r="C279" s="228" t="s">
        <v>427</v>
      </c>
      <c r="D279" s="228" t="s">
        <v>281</v>
      </c>
      <c r="E279" s="229" t="s">
        <v>428</v>
      </c>
      <c r="F279" s="230" t="s">
        <v>429</v>
      </c>
      <c r="G279" s="231" t="s">
        <v>154</v>
      </c>
      <c r="H279" s="232">
        <v>24</v>
      </c>
      <c r="I279" s="233"/>
      <c r="J279" s="234">
        <f>ROUND(I279*H279,2)</f>
        <v>0</v>
      </c>
      <c r="K279" s="230" t="s">
        <v>133</v>
      </c>
      <c r="L279" s="235"/>
      <c r="M279" s="236" t="s">
        <v>21</v>
      </c>
      <c r="N279" s="237" t="s">
        <v>44</v>
      </c>
      <c r="O279" s="40"/>
      <c r="P279" s="207">
        <f>O279*H279</f>
        <v>0</v>
      </c>
      <c r="Q279" s="207">
        <v>3.3E-4</v>
      </c>
      <c r="R279" s="207">
        <f>Q279*H279</f>
        <v>7.92E-3</v>
      </c>
      <c r="S279" s="207">
        <v>0</v>
      </c>
      <c r="T279" s="208">
        <f>S279*H279</f>
        <v>0</v>
      </c>
      <c r="AR279" s="22" t="s">
        <v>284</v>
      </c>
      <c r="AT279" s="22" t="s">
        <v>281</v>
      </c>
      <c r="AU279" s="22" t="s">
        <v>83</v>
      </c>
      <c r="AY279" s="22" t="s">
        <v>127</v>
      </c>
      <c r="BE279" s="209">
        <f>IF(N279="základní",J279,0)</f>
        <v>0</v>
      </c>
      <c r="BF279" s="209">
        <f>IF(N279="snížená",J279,0)</f>
        <v>0</v>
      </c>
      <c r="BG279" s="209">
        <f>IF(N279="zákl. přenesená",J279,0)</f>
        <v>0</v>
      </c>
      <c r="BH279" s="209">
        <f>IF(N279="sníž. přenesená",J279,0)</f>
        <v>0</v>
      </c>
      <c r="BI279" s="209">
        <f>IF(N279="nulová",J279,0)</f>
        <v>0</v>
      </c>
      <c r="BJ279" s="22" t="s">
        <v>83</v>
      </c>
      <c r="BK279" s="209">
        <f>ROUND(I279*H279,2)</f>
        <v>0</v>
      </c>
      <c r="BL279" s="22" t="s">
        <v>212</v>
      </c>
      <c r="BM279" s="22" t="s">
        <v>430</v>
      </c>
    </row>
    <row r="280" spans="2:65" s="1" customFormat="1" ht="27">
      <c r="B280" s="39"/>
      <c r="C280" s="61"/>
      <c r="D280" s="210" t="s">
        <v>136</v>
      </c>
      <c r="E280" s="61"/>
      <c r="F280" s="211" t="s">
        <v>342</v>
      </c>
      <c r="G280" s="61"/>
      <c r="H280" s="61"/>
      <c r="I280" s="166"/>
      <c r="J280" s="61"/>
      <c r="K280" s="61"/>
      <c r="L280" s="59"/>
      <c r="M280" s="212"/>
      <c r="N280" s="40"/>
      <c r="O280" s="40"/>
      <c r="P280" s="40"/>
      <c r="Q280" s="40"/>
      <c r="R280" s="40"/>
      <c r="S280" s="40"/>
      <c r="T280" s="76"/>
      <c r="AT280" s="22" t="s">
        <v>136</v>
      </c>
      <c r="AU280" s="22" t="s">
        <v>83</v>
      </c>
    </row>
    <row r="281" spans="2:65" s="12" customFormat="1">
      <c r="B281" s="213"/>
      <c r="C281" s="214"/>
      <c r="D281" s="215" t="s">
        <v>138</v>
      </c>
      <c r="E281" s="216" t="s">
        <v>21</v>
      </c>
      <c r="F281" s="217" t="s">
        <v>431</v>
      </c>
      <c r="G281" s="214"/>
      <c r="H281" s="218">
        <v>24</v>
      </c>
      <c r="I281" s="219"/>
      <c r="J281" s="214"/>
      <c r="K281" s="214"/>
      <c r="L281" s="220"/>
      <c r="M281" s="221"/>
      <c r="N281" s="222"/>
      <c r="O281" s="222"/>
      <c r="P281" s="222"/>
      <c r="Q281" s="222"/>
      <c r="R281" s="222"/>
      <c r="S281" s="222"/>
      <c r="T281" s="223"/>
      <c r="AT281" s="224" t="s">
        <v>138</v>
      </c>
      <c r="AU281" s="224" t="s">
        <v>83</v>
      </c>
      <c r="AV281" s="12" t="s">
        <v>83</v>
      </c>
      <c r="AW281" s="12" t="s">
        <v>35</v>
      </c>
      <c r="AX281" s="12" t="s">
        <v>78</v>
      </c>
      <c r="AY281" s="224" t="s">
        <v>127</v>
      </c>
    </row>
    <row r="282" spans="2:65" s="1" customFormat="1" ht="22.5" customHeight="1">
      <c r="B282" s="39"/>
      <c r="C282" s="228" t="s">
        <v>432</v>
      </c>
      <c r="D282" s="228" t="s">
        <v>281</v>
      </c>
      <c r="E282" s="229" t="s">
        <v>433</v>
      </c>
      <c r="F282" s="230" t="s">
        <v>434</v>
      </c>
      <c r="G282" s="231" t="s">
        <v>154</v>
      </c>
      <c r="H282" s="232">
        <v>2</v>
      </c>
      <c r="I282" s="233"/>
      <c r="J282" s="234">
        <f>ROUND(I282*H282,2)</f>
        <v>0</v>
      </c>
      <c r="K282" s="230" t="s">
        <v>133</v>
      </c>
      <c r="L282" s="235"/>
      <c r="M282" s="236" t="s">
        <v>21</v>
      </c>
      <c r="N282" s="237" t="s">
        <v>44</v>
      </c>
      <c r="O282" s="40"/>
      <c r="P282" s="207">
        <f>O282*H282</f>
        <v>0</v>
      </c>
      <c r="Q282" s="207">
        <v>3.0000000000000001E-5</v>
      </c>
      <c r="R282" s="207">
        <f>Q282*H282</f>
        <v>6.0000000000000002E-5</v>
      </c>
      <c r="S282" s="207">
        <v>0</v>
      </c>
      <c r="T282" s="208">
        <f>S282*H282</f>
        <v>0</v>
      </c>
      <c r="AR282" s="22" t="s">
        <v>284</v>
      </c>
      <c r="AT282" s="22" t="s">
        <v>281</v>
      </c>
      <c r="AU282" s="22" t="s">
        <v>83</v>
      </c>
      <c r="AY282" s="22" t="s">
        <v>127</v>
      </c>
      <c r="BE282" s="209">
        <f>IF(N282="základní",J282,0)</f>
        <v>0</v>
      </c>
      <c r="BF282" s="209">
        <f>IF(N282="snížená",J282,0)</f>
        <v>0</v>
      </c>
      <c r="BG282" s="209">
        <f>IF(N282="zákl. přenesená",J282,0)</f>
        <v>0</v>
      </c>
      <c r="BH282" s="209">
        <f>IF(N282="sníž. přenesená",J282,0)</f>
        <v>0</v>
      </c>
      <c r="BI282" s="209">
        <f>IF(N282="nulová",J282,0)</f>
        <v>0</v>
      </c>
      <c r="BJ282" s="22" t="s">
        <v>83</v>
      </c>
      <c r="BK282" s="209">
        <f>ROUND(I282*H282,2)</f>
        <v>0</v>
      </c>
      <c r="BL282" s="22" t="s">
        <v>212</v>
      </c>
      <c r="BM282" s="22" t="s">
        <v>435</v>
      </c>
    </row>
    <row r="283" spans="2:65" s="1" customFormat="1" ht="27">
      <c r="B283" s="39"/>
      <c r="C283" s="61"/>
      <c r="D283" s="210" t="s">
        <v>136</v>
      </c>
      <c r="E283" s="61"/>
      <c r="F283" s="211" t="s">
        <v>323</v>
      </c>
      <c r="G283" s="61"/>
      <c r="H283" s="61"/>
      <c r="I283" s="166"/>
      <c r="J283" s="61"/>
      <c r="K283" s="61"/>
      <c r="L283" s="59"/>
      <c r="M283" s="212"/>
      <c r="N283" s="40"/>
      <c r="O283" s="40"/>
      <c r="P283" s="40"/>
      <c r="Q283" s="40"/>
      <c r="R283" s="40"/>
      <c r="S283" s="40"/>
      <c r="T283" s="76"/>
      <c r="AT283" s="22" t="s">
        <v>136</v>
      </c>
      <c r="AU283" s="22" t="s">
        <v>83</v>
      </c>
    </row>
    <row r="284" spans="2:65" s="12" customFormat="1">
      <c r="B284" s="213"/>
      <c r="C284" s="214"/>
      <c r="D284" s="215" t="s">
        <v>138</v>
      </c>
      <c r="E284" s="216" t="s">
        <v>21</v>
      </c>
      <c r="F284" s="217" t="s">
        <v>275</v>
      </c>
      <c r="G284" s="214"/>
      <c r="H284" s="218">
        <v>2</v>
      </c>
      <c r="I284" s="219"/>
      <c r="J284" s="214"/>
      <c r="K284" s="214"/>
      <c r="L284" s="220"/>
      <c r="M284" s="221"/>
      <c r="N284" s="222"/>
      <c r="O284" s="222"/>
      <c r="P284" s="222"/>
      <c r="Q284" s="222"/>
      <c r="R284" s="222"/>
      <c r="S284" s="222"/>
      <c r="T284" s="223"/>
      <c r="AT284" s="224" t="s">
        <v>138</v>
      </c>
      <c r="AU284" s="224" t="s">
        <v>83</v>
      </c>
      <c r="AV284" s="12" t="s">
        <v>83</v>
      </c>
      <c r="AW284" s="12" t="s">
        <v>35</v>
      </c>
      <c r="AX284" s="12" t="s">
        <v>78</v>
      </c>
      <c r="AY284" s="224" t="s">
        <v>127</v>
      </c>
    </row>
    <row r="285" spans="2:65" s="1" customFormat="1" ht="31.5" customHeight="1">
      <c r="B285" s="39"/>
      <c r="C285" s="198" t="s">
        <v>436</v>
      </c>
      <c r="D285" s="198" t="s">
        <v>129</v>
      </c>
      <c r="E285" s="199" t="s">
        <v>437</v>
      </c>
      <c r="F285" s="200" t="s">
        <v>438</v>
      </c>
      <c r="G285" s="201" t="s">
        <v>154</v>
      </c>
      <c r="H285" s="202">
        <v>2</v>
      </c>
      <c r="I285" s="203"/>
      <c r="J285" s="204">
        <f>ROUND(I285*H285,2)</f>
        <v>0</v>
      </c>
      <c r="K285" s="200" t="s">
        <v>133</v>
      </c>
      <c r="L285" s="59"/>
      <c r="M285" s="205" t="s">
        <v>21</v>
      </c>
      <c r="N285" s="206" t="s">
        <v>44</v>
      </c>
      <c r="O285" s="40"/>
      <c r="P285" s="207">
        <f>O285*H285</f>
        <v>0</v>
      </c>
      <c r="Q285" s="207">
        <v>2.0000000000000002E-5</v>
      </c>
      <c r="R285" s="207">
        <f>Q285*H285</f>
        <v>4.0000000000000003E-5</v>
      </c>
      <c r="S285" s="207">
        <v>0</v>
      </c>
      <c r="T285" s="208">
        <f>S285*H285</f>
        <v>0</v>
      </c>
      <c r="AR285" s="22" t="s">
        <v>212</v>
      </c>
      <c r="AT285" s="22" t="s">
        <v>129</v>
      </c>
      <c r="AU285" s="22" t="s">
        <v>83</v>
      </c>
      <c r="AY285" s="22" t="s">
        <v>127</v>
      </c>
      <c r="BE285" s="209">
        <f>IF(N285="základní",J285,0)</f>
        <v>0</v>
      </c>
      <c r="BF285" s="209">
        <f>IF(N285="snížená",J285,0)</f>
        <v>0</v>
      </c>
      <c r="BG285" s="209">
        <f>IF(N285="zákl. přenesená",J285,0)</f>
        <v>0</v>
      </c>
      <c r="BH285" s="209">
        <f>IF(N285="sníž. přenesená",J285,0)</f>
        <v>0</v>
      </c>
      <c r="BI285" s="209">
        <f>IF(N285="nulová",J285,0)</f>
        <v>0</v>
      </c>
      <c r="BJ285" s="22" t="s">
        <v>83</v>
      </c>
      <c r="BK285" s="209">
        <f>ROUND(I285*H285,2)</f>
        <v>0</v>
      </c>
      <c r="BL285" s="22" t="s">
        <v>212</v>
      </c>
      <c r="BM285" s="22" t="s">
        <v>439</v>
      </c>
    </row>
    <row r="286" spans="2:65" s="1" customFormat="1" ht="27">
      <c r="B286" s="39"/>
      <c r="C286" s="61"/>
      <c r="D286" s="210" t="s">
        <v>136</v>
      </c>
      <c r="E286" s="61"/>
      <c r="F286" s="211" t="s">
        <v>323</v>
      </c>
      <c r="G286" s="61"/>
      <c r="H286" s="61"/>
      <c r="I286" s="166"/>
      <c r="J286" s="61"/>
      <c r="K286" s="61"/>
      <c r="L286" s="59"/>
      <c r="M286" s="212"/>
      <c r="N286" s="40"/>
      <c r="O286" s="40"/>
      <c r="P286" s="40"/>
      <c r="Q286" s="40"/>
      <c r="R286" s="40"/>
      <c r="S286" s="40"/>
      <c r="T286" s="76"/>
      <c r="AT286" s="22" t="s">
        <v>136</v>
      </c>
      <c r="AU286" s="22" t="s">
        <v>83</v>
      </c>
    </row>
    <row r="287" spans="2:65" s="12" customFormat="1">
      <c r="B287" s="213"/>
      <c r="C287" s="214"/>
      <c r="D287" s="215" t="s">
        <v>138</v>
      </c>
      <c r="E287" s="216" t="s">
        <v>21</v>
      </c>
      <c r="F287" s="217" t="s">
        <v>275</v>
      </c>
      <c r="G287" s="214"/>
      <c r="H287" s="218">
        <v>2</v>
      </c>
      <c r="I287" s="219"/>
      <c r="J287" s="214"/>
      <c r="K287" s="214"/>
      <c r="L287" s="220"/>
      <c r="M287" s="221"/>
      <c r="N287" s="222"/>
      <c r="O287" s="222"/>
      <c r="P287" s="222"/>
      <c r="Q287" s="222"/>
      <c r="R287" s="222"/>
      <c r="S287" s="222"/>
      <c r="T287" s="223"/>
      <c r="AT287" s="224" t="s">
        <v>138</v>
      </c>
      <c r="AU287" s="224" t="s">
        <v>83</v>
      </c>
      <c r="AV287" s="12" t="s">
        <v>83</v>
      </c>
      <c r="AW287" s="12" t="s">
        <v>35</v>
      </c>
      <c r="AX287" s="12" t="s">
        <v>78</v>
      </c>
      <c r="AY287" s="224" t="s">
        <v>127</v>
      </c>
    </row>
    <row r="288" spans="2:65" s="1" customFormat="1" ht="22.5" customHeight="1">
      <c r="B288" s="39"/>
      <c r="C288" s="228" t="s">
        <v>440</v>
      </c>
      <c r="D288" s="228" t="s">
        <v>281</v>
      </c>
      <c r="E288" s="229" t="s">
        <v>441</v>
      </c>
      <c r="F288" s="230" t="s">
        <v>442</v>
      </c>
      <c r="G288" s="231" t="s">
        <v>154</v>
      </c>
      <c r="H288" s="232">
        <v>2</v>
      </c>
      <c r="I288" s="233"/>
      <c r="J288" s="234">
        <f>ROUND(I288*H288,2)</f>
        <v>0</v>
      </c>
      <c r="K288" s="230" t="s">
        <v>133</v>
      </c>
      <c r="L288" s="235"/>
      <c r="M288" s="236" t="s">
        <v>21</v>
      </c>
      <c r="N288" s="237" t="s">
        <v>44</v>
      </c>
      <c r="O288" s="40"/>
      <c r="P288" s="207">
        <f>O288*H288</f>
        <v>0</v>
      </c>
      <c r="Q288" s="207">
        <v>6.9999999999999999E-4</v>
      </c>
      <c r="R288" s="207">
        <f>Q288*H288</f>
        <v>1.4E-3</v>
      </c>
      <c r="S288" s="207">
        <v>0</v>
      </c>
      <c r="T288" s="208">
        <f>S288*H288</f>
        <v>0</v>
      </c>
      <c r="AR288" s="22" t="s">
        <v>284</v>
      </c>
      <c r="AT288" s="22" t="s">
        <v>281</v>
      </c>
      <c r="AU288" s="22" t="s">
        <v>83</v>
      </c>
      <c r="AY288" s="22" t="s">
        <v>127</v>
      </c>
      <c r="BE288" s="209">
        <f>IF(N288="základní",J288,0)</f>
        <v>0</v>
      </c>
      <c r="BF288" s="209">
        <f>IF(N288="snížená",J288,0)</f>
        <v>0</v>
      </c>
      <c r="BG288" s="209">
        <f>IF(N288="zákl. přenesená",J288,0)</f>
        <v>0</v>
      </c>
      <c r="BH288" s="209">
        <f>IF(N288="sníž. přenesená",J288,0)</f>
        <v>0</v>
      </c>
      <c r="BI288" s="209">
        <f>IF(N288="nulová",J288,0)</f>
        <v>0</v>
      </c>
      <c r="BJ288" s="22" t="s">
        <v>83</v>
      </c>
      <c r="BK288" s="209">
        <f>ROUND(I288*H288,2)</f>
        <v>0</v>
      </c>
      <c r="BL288" s="22" t="s">
        <v>212</v>
      </c>
      <c r="BM288" s="22" t="s">
        <v>443</v>
      </c>
    </row>
    <row r="289" spans="2:65" s="1" customFormat="1" ht="27">
      <c r="B289" s="39"/>
      <c r="C289" s="61"/>
      <c r="D289" s="210" t="s">
        <v>136</v>
      </c>
      <c r="E289" s="61"/>
      <c r="F289" s="211" t="s">
        <v>323</v>
      </c>
      <c r="G289" s="61"/>
      <c r="H289" s="61"/>
      <c r="I289" s="166"/>
      <c r="J289" s="61"/>
      <c r="K289" s="61"/>
      <c r="L289" s="59"/>
      <c r="M289" s="212"/>
      <c r="N289" s="40"/>
      <c r="O289" s="40"/>
      <c r="P289" s="40"/>
      <c r="Q289" s="40"/>
      <c r="R289" s="40"/>
      <c r="S289" s="40"/>
      <c r="T289" s="76"/>
      <c r="AT289" s="22" t="s">
        <v>136</v>
      </c>
      <c r="AU289" s="22" t="s">
        <v>83</v>
      </c>
    </row>
    <row r="290" spans="2:65" s="12" customFormat="1">
      <c r="B290" s="213"/>
      <c r="C290" s="214"/>
      <c r="D290" s="215" t="s">
        <v>138</v>
      </c>
      <c r="E290" s="216" t="s">
        <v>21</v>
      </c>
      <c r="F290" s="217" t="s">
        <v>275</v>
      </c>
      <c r="G290" s="214"/>
      <c r="H290" s="218">
        <v>2</v>
      </c>
      <c r="I290" s="219"/>
      <c r="J290" s="214"/>
      <c r="K290" s="214"/>
      <c r="L290" s="220"/>
      <c r="M290" s="221"/>
      <c r="N290" s="222"/>
      <c r="O290" s="222"/>
      <c r="P290" s="222"/>
      <c r="Q290" s="222"/>
      <c r="R290" s="222"/>
      <c r="S290" s="222"/>
      <c r="T290" s="223"/>
      <c r="AT290" s="224" t="s">
        <v>138</v>
      </c>
      <c r="AU290" s="224" t="s">
        <v>83</v>
      </c>
      <c r="AV290" s="12" t="s">
        <v>83</v>
      </c>
      <c r="AW290" s="12" t="s">
        <v>35</v>
      </c>
      <c r="AX290" s="12" t="s">
        <v>78</v>
      </c>
      <c r="AY290" s="224" t="s">
        <v>127</v>
      </c>
    </row>
    <row r="291" spans="2:65" s="1" customFormat="1" ht="31.5" customHeight="1">
      <c r="B291" s="39"/>
      <c r="C291" s="198" t="s">
        <v>444</v>
      </c>
      <c r="D291" s="198" t="s">
        <v>129</v>
      </c>
      <c r="E291" s="199" t="s">
        <v>445</v>
      </c>
      <c r="F291" s="200" t="s">
        <v>446</v>
      </c>
      <c r="G291" s="201" t="s">
        <v>154</v>
      </c>
      <c r="H291" s="202">
        <v>1</v>
      </c>
      <c r="I291" s="203"/>
      <c r="J291" s="204">
        <f>ROUND(I291*H291,2)</f>
        <v>0</v>
      </c>
      <c r="K291" s="200" t="s">
        <v>133</v>
      </c>
      <c r="L291" s="59"/>
      <c r="M291" s="205" t="s">
        <v>21</v>
      </c>
      <c r="N291" s="206" t="s">
        <v>44</v>
      </c>
      <c r="O291" s="40"/>
      <c r="P291" s="207">
        <f>O291*H291</f>
        <v>0</v>
      </c>
      <c r="Q291" s="207">
        <v>2.0000000000000002E-5</v>
      </c>
      <c r="R291" s="207">
        <f>Q291*H291</f>
        <v>2.0000000000000002E-5</v>
      </c>
      <c r="S291" s="207">
        <v>0</v>
      </c>
      <c r="T291" s="208">
        <f>S291*H291</f>
        <v>0</v>
      </c>
      <c r="AR291" s="22" t="s">
        <v>212</v>
      </c>
      <c r="AT291" s="22" t="s">
        <v>129</v>
      </c>
      <c r="AU291" s="22" t="s">
        <v>83</v>
      </c>
      <c r="AY291" s="22" t="s">
        <v>127</v>
      </c>
      <c r="BE291" s="209">
        <f>IF(N291="základní",J291,0)</f>
        <v>0</v>
      </c>
      <c r="BF291" s="209">
        <f>IF(N291="snížená",J291,0)</f>
        <v>0</v>
      </c>
      <c r="BG291" s="209">
        <f>IF(N291="zákl. přenesená",J291,0)</f>
        <v>0</v>
      </c>
      <c r="BH291" s="209">
        <f>IF(N291="sníž. přenesená",J291,0)</f>
        <v>0</v>
      </c>
      <c r="BI291" s="209">
        <f>IF(N291="nulová",J291,0)</f>
        <v>0</v>
      </c>
      <c r="BJ291" s="22" t="s">
        <v>83</v>
      </c>
      <c r="BK291" s="209">
        <f>ROUND(I291*H291,2)</f>
        <v>0</v>
      </c>
      <c r="BL291" s="22" t="s">
        <v>212</v>
      </c>
      <c r="BM291" s="22" t="s">
        <v>447</v>
      </c>
    </row>
    <row r="292" spans="2:65" s="1" customFormat="1" ht="27">
      <c r="B292" s="39"/>
      <c r="C292" s="61"/>
      <c r="D292" s="210" t="s">
        <v>136</v>
      </c>
      <c r="E292" s="61"/>
      <c r="F292" s="211" t="s">
        <v>323</v>
      </c>
      <c r="G292" s="61"/>
      <c r="H292" s="61"/>
      <c r="I292" s="166"/>
      <c r="J292" s="61"/>
      <c r="K292" s="61"/>
      <c r="L292" s="59"/>
      <c r="M292" s="212"/>
      <c r="N292" s="40"/>
      <c r="O292" s="40"/>
      <c r="P292" s="40"/>
      <c r="Q292" s="40"/>
      <c r="R292" s="40"/>
      <c r="S292" s="40"/>
      <c r="T292" s="76"/>
      <c r="AT292" s="22" t="s">
        <v>136</v>
      </c>
      <c r="AU292" s="22" t="s">
        <v>83</v>
      </c>
    </row>
    <row r="293" spans="2:65" s="12" customFormat="1">
      <c r="B293" s="213"/>
      <c r="C293" s="214"/>
      <c r="D293" s="215" t="s">
        <v>138</v>
      </c>
      <c r="E293" s="216" t="s">
        <v>21</v>
      </c>
      <c r="F293" s="217" t="s">
        <v>78</v>
      </c>
      <c r="G293" s="214"/>
      <c r="H293" s="218">
        <v>1</v>
      </c>
      <c r="I293" s="219"/>
      <c r="J293" s="214"/>
      <c r="K293" s="214"/>
      <c r="L293" s="220"/>
      <c r="M293" s="221"/>
      <c r="N293" s="222"/>
      <c r="O293" s="222"/>
      <c r="P293" s="222"/>
      <c r="Q293" s="222"/>
      <c r="R293" s="222"/>
      <c r="S293" s="222"/>
      <c r="T293" s="223"/>
      <c r="AT293" s="224" t="s">
        <v>138</v>
      </c>
      <c r="AU293" s="224" t="s">
        <v>83</v>
      </c>
      <c r="AV293" s="12" t="s">
        <v>83</v>
      </c>
      <c r="AW293" s="12" t="s">
        <v>35</v>
      </c>
      <c r="AX293" s="12" t="s">
        <v>78</v>
      </c>
      <c r="AY293" s="224" t="s">
        <v>127</v>
      </c>
    </row>
    <row r="294" spans="2:65" s="1" customFormat="1" ht="22.5" customHeight="1">
      <c r="B294" s="39"/>
      <c r="C294" s="228" t="s">
        <v>448</v>
      </c>
      <c r="D294" s="228" t="s">
        <v>281</v>
      </c>
      <c r="E294" s="229" t="s">
        <v>449</v>
      </c>
      <c r="F294" s="230" t="s">
        <v>450</v>
      </c>
      <c r="G294" s="231" t="s">
        <v>154</v>
      </c>
      <c r="H294" s="232">
        <v>1</v>
      </c>
      <c r="I294" s="233"/>
      <c r="J294" s="234">
        <f>ROUND(I294*H294,2)</f>
        <v>0</v>
      </c>
      <c r="K294" s="230" t="s">
        <v>133</v>
      </c>
      <c r="L294" s="235"/>
      <c r="M294" s="236" t="s">
        <v>21</v>
      </c>
      <c r="N294" s="237" t="s">
        <v>44</v>
      </c>
      <c r="O294" s="40"/>
      <c r="P294" s="207">
        <f>O294*H294</f>
        <v>0</v>
      </c>
      <c r="Q294" s="207">
        <v>1.2999999999999999E-3</v>
      </c>
      <c r="R294" s="207">
        <f>Q294*H294</f>
        <v>1.2999999999999999E-3</v>
      </c>
      <c r="S294" s="207">
        <v>0</v>
      </c>
      <c r="T294" s="208">
        <f>S294*H294</f>
        <v>0</v>
      </c>
      <c r="AR294" s="22" t="s">
        <v>284</v>
      </c>
      <c r="AT294" s="22" t="s">
        <v>281</v>
      </c>
      <c r="AU294" s="22" t="s">
        <v>83</v>
      </c>
      <c r="AY294" s="22" t="s">
        <v>127</v>
      </c>
      <c r="BE294" s="209">
        <f>IF(N294="základní",J294,0)</f>
        <v>0</v>
      </c>
      <c r="BF294" s="209">
        <f>IF(N294="snížená",J294,0)</f>
        <v>0</v>
      </c>
      <c r="BG294" s="209">
        <f>IF(N294="zákl. přenesená",J294,0)</f>
        <v>0</v>
      </c>
      <c r="BH294" s="209">
        <f>IF(N294="sníž. přenesená",J294,0)</f>
        <v>0</v>
      </c>
      <c r="BI294" s="209">
        <f>IF(N294="nulová",J294,0)</f>
        <v>0</v>
      </c>
      <c r="BJ294" s="22" t="s">
        <v>83</v>
      </c>
      <c r="BK294" s="209">
        <f>ROUND(I294*H294,2)</f>
        <v>0</v>
      </c>
      <c r="BL294" s="22" t="s">
        <v>212</v>
      </c>
      <c r="BM294" s="22" t="s">
        <v>451</v>
      </c>
    </row>
    <row r="295" spans="2:65" s="1" customFormat="1" ht="27">
      <c r="B295" s="39"/>
      <c r="C295" s="61"/>
      <c r="D295" s="210" t="s">
        <v>136</v>
      </c>
      <c r="E295" s="61"/>
      <c r="F295" s="211" t="s">
        <v>323</v>
      </c>
      <c r="G295" s="61"/>
      <c r="H295" s="61"/>
      <c r="I295" s="166"/>
      <c r="J295" s="61"/>
      <c r="K295" s="61"/>
      <c r="L295" s="59"/>
      <c r="M295" s="212"/>
      <c r="N295" s="40"/>
      <c r="O295" s="40"/>
      <c r="P295" s="40"/>
      <c r="Q295" s="40"/>
      <c r="R295" s="40"/>
      <c r="S295" s="40"/>
      <c r="T295" s="76"/>
      <c r="AT295" s="22" t="s">
        <v>136</v>
      </c>
      <c r="AU295" s="22" t="s">
        <v>83</v>
      </c>
    </row>
    <row r="296" spans="2:65" s="12" customFormat="1">
      <c r="B296" s="213"/>
      <c r="C296" s="214"/>
      <c r="D296" s="215" t="s">
        <v>138</v>
      </c>
      <c r="E296" s="216" t="s">
        <v>21</v>
      </c>
      <c r="F296" s="217" t="s">
        <v>78</v>
      </c>
      <c r="G296" s="214"/>
      <c r="H296" s="218">
        <v>1</v>
      </c>
      <c r="I296" s="219"/>
      <c r="J296" s="214"/>
      <c r="K296" s="214"/>
      <c r="L296" s="220"/>
      <c r="M296" s="221"/>
      <c r="N296" s="222"/>
      <c r="O296" s="222"/>
      <c r="P296" s="222"/>
      <c r="Q296" s="222"/>
      <c r="R296" s="222"/>
      <c r="S296" s="222"/>
      <c r="T296" s="223"/>
      <c r="AT296" s="224" t="s">
        <v>138</v>
      </c>
      <c r="AU296" s="224" t="s">
        <v>83</v>
      </c>
      <c r="AV296" s="12" t="s">
        <v>83</v>
      </c>
      <c r="AW296" s="12" t="s">
        <v>35</v>
      </c>
      <c r="AX296" s="12" t="s">
        <v>78</v>
      </c>
      <c r="AY296" s="224" t="s">
        <v>127</v>
      </c>
    </row>
    <row r="297" spans="2:65" s="1" customFormat="1" ht="31.5" customHeight="1">
      <c r="B297" s="39"/>
      <c r="C297" s="198" t="s">
        <v>452</v>
      </c>
      <c r="D297" s="198" t="s">
        <v>129</v>
      </c>
      <c r="E297" s="199" t="s">
        <v>453</v>
      </c>
      <c r="F297" s="200" t="s">
        <v>454</v>
      </c>
      <c r="G297" s="201" t="s">
        <v>455</v>
      </c>
      <c r="H297" s="202">
        <v>2</v>
      </c>
      <c r="I297" s="203"/>
      <c r="J297" s="204">
        <f>ROUND(I297*H297,2)</f>
        <v>0</v>
      </c>
      <c r="K297" s="200" t="s">
        <v>133</v>
      </c>
      <c r="L297" s="59"/>
      <c r="M297" s="205" t="s">
        <v>21</v>
      </c>
      <c r="N297" s="206" t="s">
        <v>44</v>
      </c>
      <c r="O297" s="40"/>
      <c r="P297" s="207">
        <f>O297*H297</f>
        <v>0</v>
      </c>
      <c r="Q297" s="207">
        <v>2.9139999999999999E-2</v>
      </c>
      <c r="R297" s="207">
        <f>Q297*H297</f>
        <v>5.8279999999999998E-2</v>
      </c>
      <c r="S297" s="207">
        <v>0</v>
      </c>
      <c r="T297" s="208">
        <f>S297*H297</f>
        <v>0</v>
      </c>
      <c r="AR297" s="22" t="s">
        <v>212</v>
      </c>
      <c r="AT297" s="22" t="s">
        <v>129</v>
      </c>
      <c r="AU297" s="22" t="s">
        <v>83</v>
      </c>
      <c r="AY297" s="22" t="s">
        <v>127</v>
      </c>
      <c r="BE297" s="209">
        <f>IF(N297="základní",J297,0)</f>
        <v>0</v>
      </c>
      <c r="BF297" s="209">
        <f>IF(N297="snížená",J297,0)</f>
        <v>0</v>
      </c>
      <c r="BG297" s="209">
        <f>IF(N297="zákl. přenesená",J297,0)</f>
        <v>0</v>
      </c>
      <c r="BH297" s="209">
        <f>IF(N297="sníž. přenesená",J297,0)</f>
        <v>0</v>
      </c>
      <c r="BI297" s="209">
        <f>IF(N297="nulová",J297,0)</f>
        <v>0</v>
      </c>
      <c r="BJ297" s="22" t="s">
        <v>83</v>
      </c>
      <c r="BK297" s="209">
        <f>ROUND(I297*H297,2)</f>
        <v>0</v>
      </c>
      <c r="BL297" s="22" t="s">
        <v>212</v>
      </c>
      <c r="BM297" s="22" t="s">
        <v>456</v>
      </c>
    </row>
    <row r="298" spans="2:65" s="1" customFormat="1" ht="27">
      <c r="B298" s="39"/>
      <c r="C298" s="61"/>
      <c r="D298" s="210" t="s">
        <v>136</v>
      </c>
      <c r="E298" s="61"/>
      <c r="F298" s="211" t="s">
        <v>457</v>
      </c>
      <c r="G298" s="61"/>
      <c r="H298" s="61"/>
      <c r="I298" s="166"/>
      <c r="J298" s="61"/>
      <c r="K298" s="61"/>
      <c r="L298" s="59"/>
      <c r="M298" s="212"/>
      <c r="N298" s="40"/>
      <c r="O298" s="40"/>
      <c r="P298" s="40"/>
      <c r="Q298" s="40"/>
      <c r="R298" s="40"/>
      <c r="S298" s="40"/>
      <c r="T298" s="76"/>
      <c r="AT298" s="22" t="s">
        <v>136</v>
      </c>
      <c r="AU298" s="22" t="s">
        <v>83</v>
      </c>
    </row>
    <row r="299" spans="2:65" s="12" customFormat="1">
      <c r="B299" s="213"/>
      <c r="C299" s="214"/>
      <c r="D299" s="215" t="s">
        <v>138</v>
      </c>
      <c r="E299" s="216" t="s">
        <v>21</v>
      </c>
      <c r="F299" s="217" t="s">
        <v>275</v>
      </c>
      <c r="G299" s="214"/>
      <c r="H299" s="218">
        <v>2</v>
      </c>
      <c r="I299" s="219"/>
      <c r="J299" s="214"/>
      <c r="K299" s="214"/>
      <c r="L299" s="220"/>
      <c r="M299" s="221"/>
      <c r="N299" s="222"/>
      <c r="O299" s="222"/>
      <c r="P299" s="222"/>
      <c r="Q299" s="222"/>
      <c r="R299" s="222"/>
      <c r="S299" s="222"/>
      <c r="T299" s="223"/>
      <c r="AT299" s="224" t="s">
        <v>138</v>
      </c>
      <c r="AU299" s="224" t="s">
        <v>83</v>
      </c>
      <c r="AV299" s="12" t="s">
        <v>83</v>
      </c>
      <c r="AW299" s="12" t="s">
        <v>35</v>
      </c>
      <c r="AX299" s="12" t="s">
        <v>78</v>
      </c>
      <c r="AY299" s="224" t="s">
        <v>127</v>
      </c>
    </row>
    <row r="300" spans="2:65" s="1" customFormat="1" ht="31.5" customHeight="1">
      <c r="B300" s="39"/>
      <c r="C300" s="198" t="s">
        <v>458</v>
      </c>
      <c r="D300" s="198" t="s">
        <v>129</v>
      </c>
      <c r="E300" s="199" t="s">
        <v>459</v>
      </c>
      <c r="F300" s="200" t="s">
        <v>460</v>
      </c>
      <c r="G300" s="201" t="s">
        <v>172</v>
      </c>
      <c r="H300" s="202">
        <v>178</v>
      </c>
      <c r="I300" s="203"/>
      <c r="J300" s="204">
        <f>ROUND(I300*H300,2)</f>
        <v>0</v>
      </c>
      <c r="K300" s="200" t="s">
        <v>133</v>
      </c>
      <c r="L300" s="59"/>
      <c r="M300" s="205" t="s">
        <v>21</v>
      </c>
      <c r="N300" s="206" t="s">
        <v>44</v>
      </c>
      <c r="O300" s="40"/>
      <c r="P300" s="207">
        <f>O300*H300</f>
        <v>0</v>
      </c>
      <c r="Q300" s="207">
        <v>4.0000000000000002E-4</v>
      </c>
      <c r="R300" s="207">
        <f>Q300*H300</f>
        <v>7.1199999999999999E-2</v>
      </c>
      <c r="S300" s="207">
        <v>0</v>
      </c>
      <c r="T300" s="208">
        <f>S300*H300</f>
        <v>0</v>
      </c>
      <c r="AR300" s="22" t="s">
        <v>212</v>
      </c>
      <c r="AT300" s="22" t="s">
        <v>129</v>
      </c>
      <c r="AU300" s="22" t="s">
        <v>83</v>
      </c>
      <c r="AY300" s="22" t="s">
        <v>127</v>
      </c>
      <c r="BE300" s="209">
        <f>IF(N300="základní",J300,0)</f>
        <v>0</v>
      </c>
      <c r="BF300" s="209">
        <f>IF(N300="snížená",J300,0)</f>
        <v>0</v>
      </c>
      <c r="BG300" s="209">
        <f>IF(N300="zákl. přenesená",J300,0)</f>
        <v>0</v>
      </c>
      <c r="BH300" s="209">
        <f>IF(N300="sníž. přenesená",J300,0)</f>
        <v>0</v>
      </c>
      <c r="BI300" s="209">
        <f>IF(N300="nulová",J300,0)</f>
        <v>0</v>
      </c>
      <c r="BJ300" s="22" t="s">
        <v>83</v>
      </c>
      <c r="BK300" s="209">
        <f>ROUND(I300*H300,2)</f>
        <v>0</v>
      </c>
      <c r="BL300" s="22" t="s">
        <v>212</v>
      </c>
      <c r="BM300" s="22" t="s">
        <v>461</v>
      </c>
    </row>
    <row r="301" spans="2:65" s="1" customFormat="1" ht="27">
      <c r="B301" s="39"/>
      <c r="C301" s="61"/>
      <c r="D301" s="210" t="s">
        <v>136</v>
      </c>
      <c r="E301" s="61"/>
      <c r="F301" s="211" t="s">
        <v>313</v>
      </c>
      <c r="G301" s="61"/>
      <c r="H301" s="61"/>
      <c r="I301" s="166"/>
      <c r="J301" s="61"/>
      <c r="K301" s="61"/>
      <c r="L301" s="59"/>
      <c r="M301" s="212"/>
      <c r="N301" s="40"/>
      <c r="O301" s="40"/>
      <c r="P301" s="40"/>
      <c r="Q301" s="40"/>
      <c r="R301" s="40"/>
      <c r="S301" s="40"/>
      <c r="T301" s="76"/>
      <c r="AT301" s="22" t="s">
        <v>136</v>
      </c>
      <c r="AU301" s="22" t="s">
        <v>83</v>
      </c>
    </row>
    <row r="302" spans="2:65" s="12" customFormat="1">
      <c r="B302" s="213"/>
      <c r="C302" s="214"/>
      <c r="D302" s="215" t="s">
        <v>138</v>
      </c>
      <c r="E302" s="216" t="s">
        <v>21</v>
      </c>
      <c r="F302" s="217" t="s">
        <v>462</v>
      </c>
      <c r="G302" s="214"/>
      <c r="H302" s="218">
        <v>178</v>
      </c>
      <c r="I302" s="219"/>
      <c r="J302" s="214"/>
      <c r="K302" s="214"/>
      <c r="L302" s="220"/>
      <c r="M302" s="221"/>
      <c r="N302" s="222"/>
      <c r="O302" s="222"/>
      <c r="P302" s="222"/>
      <c r="Q302" s="222"/>
      <c r="R302" s="222"/>
      <c r="S302" s="222"/>
      <c r="T302" s="223"/>
      <c r="AT302" s="224" t="s">
        <v>138</v>
      </c>
      <c r="AU302" s="224" t="s">
        <v>83</v>
      </c>
      <c r="AV302" s="12" t="s">
        <v>83</v>
      </c>
      <c r="AW302" s="12" t="s">
        <v>35</v>
      </c>
      <c r="AX302" s="12" t="s">
        <v>78</v>
      </c>
      <c r="AY302" s="224" t="s">
        <v>127</v>
      </c>
    </row>
    <row r="303" spans="2:65" s="1" customFormat="1" ht="31.5" customHeight="1">
      <c r="B303" s="39"/>
      <c r="C303" s="198" t="s">
        <v>463</v>
      </c>
      <c r="D303" s="198" t="s">
        <v>129</v>
      </c>
      <c r="E303" s="199" t="s">
        <v>464</v>
      </c>
      <c r="F303" s="200" t="s">
        <v>465</v>
      </c>
      <c r="G303" s="201" t="s">
        <v>172</v>
      </c>
      <c r="H303" s="202">
        <v>178</v>
      </c>
      <c r="I303" s="203"/>
      <c r="J303" s="204">
        <f>ROUND(I303*H303,2)</f>
        <v>0</v>
      </c>
      <c r="K303" s="200" t="s">
        <v>133</v>
      </c>
      <c r="L303" s="59"/>
      <c r="M303" s="205" t="s">
        <v>21</v>
      </c>
      <c r="N303" s="206" t="s">
        <v>44</v>
      </c>
      <c r="O303" s="40"/>
      <c r="P303" s="207">
        <f>O303*H303</f>
        <v>0</v>
      </c>
      <c r="Q303" s="207">
        <v>1.0000000000000001E-5</v>
      </c>
      <c r="R303" s="207">
        <f>Q303*H303</f>
        <v>1.7800000000000001E-3</v>
      </c>
      <c r="S303" s="207">
        <v>0</v>
      </c>
      <c r="T303" s="208">
        <f>S303*H303</f>
        <v>0</v>
      </c>
      <c r="AR303" s="22" t="s">
        <v>212</v>
      </c>
      <c r="AT303" s="22" t="s">
        <v>129</v>
      </c>
      <c r="AU303" s="22" t="s">
        <v>83</v>
      </c>
      <c r="AY303" s="22" t="s">
        <v>127</v>
      </c>
      <c r="BE303" s="209">
        <f>IF(N303="základní",J303,0)</f>
        <v>0</v>
      </c>
      <c r="BF303" s="209">
        <f>IF(N303="snížená",J303,0)</f>
        <v>0</v>
      </c>
      <c r="BG303" s="209">
        <f>IF(N303="zákl. přenesená",J303,0)</f>
        <v>0</v>
      </c>
      <c r="BH303" s="209">
        <f>IF(N303="sníž. přenesená",J303,0)</f>
        <v>0</v>
      </c>
      <c r="BI303" s="209">
        <f>IF(N303="nulová",J303,0)</f>
        <v>0</v>
      </c>
      <c r="BJ303" s="22" t="s">
        <v>83</v>
      </c>
      <c r="BK303" s="209">
        <f>ROUND(I303*H303,2)</f>
        <v>0</v>
      </c>
      <c r="BL303" s="22" t="s">
        <v>212</v>
      </c>
      <c r="BM303" s="22" t="s">
        <v>466</v>
      </c>
    </row>
    <row r="304" spans="2:65" s="1" customFormat="1" ht="27">
      <c r="B304" s="39"/>
      <c r="C304" s="61"/>
      <c r="D304" s="210" t="s">
        <v>136</v>
      </c>
      <c r="E304" s="61"/>
      <c r="F304" s="211" t="s">
        <v>313</v>
      </c>
      <c r="G304" s="61"/>
      <c r="H304" s="61"/>
      <c r="I304" s="166"/>
      <c r="J304" s="61"/>
      <c r="K304" s="61"/>
      <c r="L304" s="59"/>
      <c r="M304" s="212"/>
      <c r="N304" s="40"/>
      <c r="O304" s="40"/>
      <c r="P304" s="40"/>
      <c r="Q304" s="40"/>
      <c r="R304" s="40"/>
      <c r="S304" s="40"/>
      <c r="T304" s="76"/>
      <c r="AT304" s="22" t="s">
        <v>136</v>
      </c>
      <c r="AU304" s="22" t="s">
        <v>83</v>
      </c>
    </row>
    <row r="305" spans="2:65" s="12" customFormat="1">
      <c r="B305" s="213"/>
      <c r="C305" s="214"/>
      <c r="D305" s="215" t="s">
        <v>138</v>
      </c>
      <c r="E305" s="216" t="s">
        <v>21</v>
      </c>
      <c r="F305" s="217" t="s">
        <v>462</v>
      </c>
      <c r="G305" s="214"/>
      <c r="H305" s="218">
        <v>178</v>
      </c>
      <c r="I305" s="219"/>
      <c r="J305" s="214"/>
      <c r="K305" s="214"/>
      <c r="L305" s="220"/>
      <c r="M305" s="221"/>
      <c r="N305" s="222"/>
      <c r="O305" s="222"/>
      <c r="P305" s="222"/>
      <c r="Q305" s="222"/>
      <c r="R305" s="222"/>
      <c r="S305" s="222"/>
      <c r="T305" s="223"/>
      <c r="AT305" s="224" t="s">
        <v>138</v>
      </c>
      <c r="AU305" s="224" t="s">
        <v>83</v>
      </c>
      <c r="AV305" s="12" t="s">
        <v>83</v>
      </c>
      <c r="AW305" s="12" t="s">
        <v>35</v>
      </c>
      <c r="AX305" s="12" t="s">
        <v>78</v>
      </c>
      <c r="AY305" s="224" t="s">
        <v>127</v>
      </c>
    </row>
    <row r="306" spans="2:65" s="1" customFormat="1" ht="31.5" customHeight="1">
      <c r="B306" s="39"/>
      <c r="C306" s="198" t="s">
        <v>467</v>
      </c>
      <c r="D306" s="198" t="s">
        <v>129</v>
      </c>
      <c r="E306" s="199" t="s">
        <v>468</v>
      </c>
      <c r="F306" s="200" t="s">
        <v>469</v>
      </c>
      <c r="G306" s="201" t="s">
        <v>200</v>
      </c>
      <c r="H306" s="202">
        <v>9.2999999999999999E-2</v>
      </c>
      <c r="I306" s="203"/>
      <c r="J306" s="204">
        <f>ROUND(I306*H306,2)</f>
        <v>0</v>
      </c>
      <c r="K306" s="200" t="s">
        <v>133</v>
      </c>
      <c r="L306" s="59"/>
      <c r="M306" s="205" t="s">
        <v>21</v>
      </c>
      <c r="N306" s="206" t="s">
        <v>44</v>
      </c>
      <c r="O306" s="40"/>
      <c r="P306" s="207">
        <f>O306*H306</f>
        <v>0</v>
      </c>
      <c r="Q306" s="207">
        <v>0</v>
      </c>
      <c r="R306" s="207">
        <f>Q306*H306</f>
        <v>0</v>
      </c>
      <c r="S306" s="207">
        <v>0</v>
      </c>
      <c r="T306" s="208">
        <f>S306*H306</f>
        <v>0</v>
      </c>
      <c r="AR306" s="22" t="s">
        <v>212</v>
      </c>
      <c r="AT306" s="22" t="s">
        <v>129</v>
      </c>
      <c r="AU306" s="22" t="s">
        <v>83</v>
      </c>
      <c r="AY306" s="22" t="s">
        <v>127</v>
      </c>
      <c r="BE306" s="209">
        <f>IF(N306="základní",J306,0)</f>
        <v>0</v>
      </c>
      <c r="BF306" s="209">
        <f>IF(N306="snížená",J306,0)</f>
        <v>0</v>
      </c>
      <c r="BG306" s="209">
        <f>IF(N306="zákl. přenesená",J306,0)</f>
        <v>0</v>
      </c>
      <c r="BH306" s="209">
        <f>IF(N306="sníž. přenesená",J306,0)</f>
        <v>0</v>
      </c>
      <c r="BI306" s="209">
        <f>IF(N306="nulová",J306,0)</f>
        <v>0</v>
      </c>
      <c r="BJ306" s="22" t="s">
        <v>83</v>
      </c>
      <c r="BK306" s="209">
        <f>ROUND(I306*H306,2)</f>
        <v>0</v>
      </c>
      <c r="BL306" s="22" t="s">
        <v>212</v>
      </c>
      <c r="BM306" s="22" t="s">
        <v>470</v>
      </c>
    </row>
    <row r="307" spans="2:65" s="1" customFormat="1" ht="31.5" customHeight="1">
      <c r="B307" s="39"/>
      <c r="C307" s="198" t="s">
        <v>471</v>
      </c>
      <c r="D307" s="198" t="s">
        <v>129</v>
      </c>
      <c r="E307" s="199" t="s">
        <v>472</v>
      </c>
      <c r="F307" s="200" t="s">
        <v>473</v>
      </c>
      <c r="G307" s="201" t="s">
        <v>200</v>
      </c>
      <c r="H307" s="202">
        <v>0.38900000000000001</v>
      </c>
      <c r="I307" s="203"/>
      <c r="J307" s="204">
        <f>ROUND(I307*H307,2)</f>
        <v>0</v>
      </c>
      <c r="K307" s="200" t="s">
        <v>133</v>
      </c>
      <c r="L307" s="59"/>
      <c r="M307" s="205" t="s">
        <v>21</v>
      </c>
      <c r="N307" s="206" t="s">
        <v>44</v>
      </c>
      <c r="O307" s="40"/>
      <c r="P307" s="207">
        <f>O307*H307</f>
        <v>0</v>
      </c>
      <c r="Q307" s="207">
        <v>0</v>
      </c>
      <c r="R307" s="207">
        <f>Q307*H307</f>
        <v>0</v>
      </c>
      <c r="S307" s="207">
        <v>0</v>
      </c>
      <c r="T307" s="208">
        <f>S307*H307</f>
        <v>0</v>
      </c>
      <c r="AR307" s="22" t="s">
        <v>212</v>
      </c>
      <c r="AT307" s="22" t="s">
        <v>129</v>
      </c>
      <c r="AU307" s="22" t="s">
        <v>83</v>
      </c>
      <c r="AY307" s="22" t="s">
        <v>127</v>
      </c>
      <c r="BE307" s="209">
        <f>IF(N307="základní",J307,0)</f>
        <v>0</v>
      </c>
      <c r="BF307" s="209">
        <f>IF(N307="snížená",J307,0)</f>
        <v>0</v>
      </c>
      <c r="BG307" s="209">
        <f>IF(N307="zákl. přenesená",J307,0)</f>
        <v>0</v>
      </c>
      <c r="BH307" s="209">
        <f>IF(N307="sníž. přenesená",J307,0)</f>
        <v>0</v>
      </c>
      <c r="BI307" s="209">
        <f>IF(N307="nulová",J307,0)</f>
        <v>0</v>
      </c>
      <c r="BJ307" s="22" t="s">
        <v>83</v>
      </c>
      <c r="BK307" s="209">
        <f>ROUND(I307*H307,2)</f>
        <v>0</v>
      </c>
      <c r="BL307" s="22" t="s">
        <v>212</v>
      </c>
      <c r="BM307" s="22" t="s">
        <v>474</v>
      </c>
    </row>
    <row r="308" spans="2:65" s="11" customFormat="1" ht="29.85" customHeight="1">
      <c r="B308" s="181"/>
      <c r="C308" s="182"/>
      <c r="D308" s="195" t="s">
        <v>71</v>
      </c>
      <c r="E308" s="196" t="s">
        <v>475</v>
      </c>
      <c r="F308" s="196" t="s">
        <v>476</v>
      </c>
      <c r="G308" s="182"/>
      <c r="H308" s="182"/>
      <c r="I308" s="185"/>
      <c r="J308" s="197">
        <f>BK308</f>
        <v>0</v>
      </c>
      <c r="K308" s="182"/>
      <c r="L308" s="187"/>
      <c r="M308" s="188"/>
      <c r="N308" s="189"/>
      <c r="O308" s="189"/>
      <c r="P308" s="190">
        <f>SUM(P309:P412)</f>
        <v>0</v>
      </c>
      <c r="Q308" s="189"/>
      <c r="R308" s="190">
        <f>SUM(R309:R412)</f>
        <v>1.0338400000000001</v>
      </c>
      <c r="S308" s="189"/>
      <c r="T308" s="191">
        <f>SUM(T309:T412)</f>
        <v>0.34967999999999999</v>
      </c>
      <c r="AR308" s="192" t="s">
        <v>83</v>
      </c>
      <c r="AT308" s="193" t="s">
        <v>71</v>
      </c>
      <c r="AU308" s="193" t="s">
        <v>78</v>
      </c>
      <c r="AY308" s="192" t="s">
        <v>127</v>
      </c>
      <c r="BK308" s="194">
        <f>SUM(BK309:BK412)</f>
        <v>0</v>
      </c>
    </row>
    <row r="309" spans="2:65" s="1" customFormat="1" ht="31.5" customHeight="1">
      <c r="B309" s="39"/>
      <c r="C309" s="198" t="s">
        <v>477</v>
      </c>
      <c r="D309" s="198" t="s">
        <v>129</v>
      </c>
      <c r="E309" s="199" t="s">
        <v>478</v>
      </c>
      <c r="F309" s="200" t="s">
        <v>479</v>
      </c>
      <c r="G309" s="201" t="s">
        <v>200</v>
      </c>
      <c r="H309" s="202">
        <v>0.27100000000000002</v>
      </c>
      <c r="I309" s="203"/>
      <c r="J309" s="204">
        <f>ROUND(I309*H309,2)</f>
        <v>0</v>
      </c>
      <c r="K309" s="200" t="s">
        <v>133</v>
      </c>
      <c r="L309" s="59"/>
      <c r="M309" s="205" t="s">
        <v>21</v>
      </c>
      <c r="N309" s="206" t="s">
        <v>44</v>
      </c>
      <c r="O309" s="40"/>
      <c r="P309" s="207">
        <f>O309*H309</f>
        <v>0</v>
      </c>
      <c r="Q309" s="207">
        <v>0</v>
      </c>
      <c r="R309" s="207">
        <f>Q309*H309</f>
        <v>0</v>
      </c>
      <c r="S309" s="207">
        <v>0</v>
      </c>
      <c r="T309" s="208">
        <f>S309*H309</f>
        <v>0</v>
      </c>
      <c r="AR309" s="22" t="s">
        <v>212</v>
      </c>
      <c r="AT309" s="22" t="s">
        <v>129</v>
      </c>
      <c r="AU309" s="22" t="s">
        <v>83</v>
      </c>
      <c r="AY309" s="22" t="s">
        <v>127</v>
      </c>
      <c r="BE309" s="209">
        <f>IF(N309="základní",J309,0)</f>
        <v>0</v>
      </c>
      <c r="BF309" s="209">
        <f>IF(N309="snížená",J309,0)</f>
        <v>0</v>
      </c>
      <c r="BG309" s="209">
        <f>IF(N309="zákl. přenesená",J309,0)</f>
        <v>0</v>
      </c>
      <c r="BH309" s="209">
        <f>IF(N309="sníž. přenesená",J309,0)</f>
        <v>0</v>
      </c>
      <c r="BI309" s="209">
        <f>IF(N309="nulová",J309,0)</f>
        <v>0</v>
      </c>
      <c r="BJ309" s="22" t="s">
        <v>83</v>
      </c>
      <c r="BK309" s="209">
        <f>ROUND(I309*H309,2)</f>
        <v>0</v>
      </c>
      <c r="BL309" s="22" t="s">
        <v>212</v>
      </c>
      <c r="BM309" s="22" t="s">
        <v>480</v>
      </c>
    </row>
    <row r="310" spans="2:65" s="1" customFormat="1" ht="22.5" customHeight="1">
      <c r="B310" s="39"/>
      <c r="C310" s="198" t="s">
        <v>481</v>
      </c>
      <c r="D310" s="198" t="s">
        <v>129</v>
      </c>
      <c r="E310" s="199" t="s">
        <v>482</v>
      </c>
      <c r="F310" s="200" t="s">
        <v>483</v>
      </c>
      <c r="G310" s="201" t="s">
        <v>455</v>
      </c>
      <c r="H310" s="202">
        <v>4</v>
      </c>
      <c r="I310" s="203"/>
      <c r="J310" s="204">
        <f>ROUND(I310*H310,2)</f>
        <v>0</v>
      </c>
      <c r="K310" s="200" t="s">
        <v>133</v>
      </c>
      <c r="L310" s="59"/>
      <c r="M310" s="205" t="s">
        <v>21</v>
      </c>
      <c r="N310" s="206" t="s">
        <v>44</v>
      </c>
      <c r="O310" s="40"/>
      <c r="P310" s="207">
        <f>O310*H310</f>
        <v>0</v>
      </c>
      <c r="Q310" s="207">
        <v>0</v>
      </c>
      <c r="R310" s="207">
        <f>Q310*H310</f>
        <v>0</v>
      </c>
      <c r="S310" s="207">
        <v>1.933E-2</v>
      </c>
      <c r="T310" s="208">
        <f>S310*H310</f>
        <v>7.732E-2</v>
      </c>
      <c r="AR310" s="22" t="s">
        <v>212</v>
      </c>
      <c r="AT310" s="22" t="s">
        <v>129</v>
      </c>
      <c r="AU310" s="22" t="s">
        <v>83</v>
      </c>
      <c r="AY310" s="22" t="s">
        <v>127</v>
      </c>
      <c r="BE310" s="209">
        <f>IF(N310="základní",J310,0)</f>
        <v>0</v>
      </c>
      <c r="BF310" s="209">
        <f>IF(N310="snížená",J310,0)</f>
        <v>0</v>
      </c>
      <c r="BG310" s="209">
        <f>IF(N310="zákl. přenesená",J310,0)</f>
        <v>0</v>
      </c>
      <c r="BH310" s="209">
        <f>IF(N310="sníž. přenesená",J310,0)</f>
        <v>0</v>
      </c>
      <c r="BI310" s="209">
        <f>IF(N310="nulová",J310,0)</f>
        <v>0</v>
      </c>
      <c r="BJ310" s="22" t="s">
        <v>83</v>
      </c>
      <c r="BK310" s="209">
        <f>ROUND(I310*H310,2)</f>
        <v>0</v>
      </c>
      <c r="BL310" s="22" t="s">
        <v>212</v>
      </c>
      <c r="BM310" s="22" t="s">
        <v>484</v>
      </c>
    </row>
    <row r="311" spans="2:65" s="1" customFormat="1" ht="27">
      <c r="B311" s="39"/>
      <c r="C311" s="61"/>
      <c r="D311" s="210" t="s">
        <v>136</v>
      </c>
      <c r="E311" s="61"/>
      <c r="F311" s="211" t="s">
        <v>156</v>
      </c>
      <c r="G311" s="61"/>
      <c r="H311" s="61"/>
      <c r="I311" s="166"/>
      <c r="J311" s="61"/>
      <c r="K311" s="61"/>
      <c r="L311" s="59"/>
      <c r="M311" s="212"/>
      <c r="N311" s="40"/>
      <c r="O311" s="40"/>
      <c r="P311" s="40"/>
      <c r="Q311" s="40"/>
      <c r="R311" s="40"/>
      <c r="S311" s="40"/>
      <c r="T311" s="76"/>
      <c r="AT311" s="22" t="s">
        <v>136</v>
      </c>
      <c r="AU311" s="22" t="s">
        <v>83</v>
      </c>
    </row>
    <row r="312" spans="2:65" s="12" customFormat="1">
      <c r="B312" s="213"/>
      <c r="C312" s="214"/>
      <c r="D312" s="215" t="s">
        <v>138</v>
      </c>
      <c r="E312" s="216" t="s">
        <v>21</v>
      </c>
      <c r="F312" s="217" t="s">
        <v>485</v>
      </c>
      <c r="G312" s="214"/>
      <c r="H312" s="218">
        <v>4</v>
      </c>
      <c r="I312" s="219"/>
      <c r="J312" s="214"/>
      <c r="K312" s="214"/>
      <c r="L312" s="220"/>
      <c r="M312" s="221"/>
      <c r="N312" s="222"/>
      <c r="O312" s="222"/>
      <c r="P312" s="222"/>
      <c r="Q312" s="222"/>
      <c r="R312" s="222"/>
      <c r="S312" s="222"/>
      <c r="T312" s="223"/>
      <c r="AT312" s="224" t="s">
        <v>138</v>
      </c>
      <c r="AU312" s="224" t="s">
        <v>83</v>
      </c>
      <c r="AV312" s="12" t="s">
        <v>83</v>
      </c>
      <c r="AW312" s="12" t="s">
        <v>35</v>
      </c>
      <c r="AX312" s="12" t="s">
        <v>78</v>
      </c>
      <c r="AY312" s="224" t="s">
        <v>127</v>
      </c>
    </row>
    <row r="313" spans="2:65" s="1" customFormat="1" ht="22.5" customHeight="1">
      <c r="B313" s="39"/>
      <c r="C313" s="198" t="s">
        <v>486</v>
      </c>
      <c r="D313" s="198" t="s">
        <v>129</v>
      </c>
      <c r="E313" s="199" t="s">
        <v>487</v>
      </c>
      <c r="F313" s="200" t="s">
        <v>488</v>
      </c>
      <c r="G313" s="201" t="s">
        <v>455</v>
      </c>
      <c r="H313" s="202">
        <v>8</v>
      </c>
      <c r="I313" s="203"/>
      <c r="J313" s="204">
        <f>ROUND(I313*H313,2)</f>
        <v>0</v>
      </c>
      <c r="K313" s="200" t="s">
        <v>133</v>
      </c>
      <c r="L313" s="59"/>
      <c r="M313" s="205" t="s">
        <v>21</v>
      </c>
      <c r="N313" s="206" t="s">
        <v>44</v>
      </c>
      <c r="O313" s="40"/>
      <c r="P313" s="207">
        <f>O313*H313</f>
        <v>0</v>
      </c>
      <c r="Q313" s="207">
        <v>0</v>
      </c>
      <c r="R313" s="207">
        <f>Q313*H313</f>
        <v>0</v>
      </c>
      <c r="S313" s="207">
        <v>1.56E-3</v>
      </c>
      <c r="T313" s="208">
        <f>S313*H313</f>
        <v>1.248E-2</v>
      </c>
      <c r="AR313" s="22" t="s">
        <v>212</v>
      </c>
      <c r="AT313" s="22" t="s">
        <v>129</v>
      </c>
      <c r="AU313" s="22" t="s">
        <v>83</v>
      </c>
      <c r="AY313" s="22" t="s">
        <v>127</v>
      </c>
      <c r="BE313" s="209">
        <f>IF(N313="základní",J313,0)</f>
        <v>0</v>
      </c>
      <c r="BF313" s="209">
        <f>IF(N313="snížená",J313,0)</f>
        <v>0</v>
      </c>
      <c r="BG313" s="209">
        <f>IF(N313="zákl. přenesená",J313,0)</f>
        <v>0</v>
      </c>
      <c r="BH313" s="209">
        <f>IF(N313="sníž. přenesená",J313,0)</f>
        <v>0</v>
      </c>
      <c r="BI313" s="209">
        <f>IF(N313="nulová",J313,0)</f>
        <v>0</v>
      </c>
      <c r="BJ313" s="22" t="s">
        <v>83</v>
      </c>
      <c r="BK313" s="209">
        <f>ROUND(I313*H313,2)</f>
        <v>0</v>
      </c>
      <c r="BL313" s="22" t="s">
        <v>212</v>
      </c>
      <c r="BM313" s="22" t="s">
        <v>489</v>
      </c>
    </row>
    <row r="314" spans="2:65" s="1" customFormat="1" ht="27">
      <c r="B314" s="39"/>
      <c r="C314" s="61"/>
      <c r="D314" s="210" t="s">
        <v>136</v>
      </c>
      <c r="E314" s="61"/>
      <c r="F314" s="211" t="s">
        <v>156</v>
      </c>
      <c r="G314" s="61"/>
      <c r="H314" s="61"/>
      <c r="I314" s="166"/>
      <c r="J314" s="61"/>
      <c r="K314" s="61"/>
      <c r="L314" s="59"/>
      <c r="M314" s="212"/>
      <c r="N314" s="40"/>
      <c r="O314" s="40"/>
      <c r="P314" s="40"/>
      <c r="Q314" s="40"/>
      <c r="R314" s="40"/>
      <c r="S314" s="40"/>
      <c r="T314" s="76"/>
      <c r="AT314" s="22" t="s">
        <v>136</v>
      </c>
      <c r="AU314" s="22" t="s">
        <v>83</v>
      </c>
    </row>
    <row r="315" spans="2:65" s="12" customFormat="1">
      <c r="B315" s="213"/>
      <c r="C315" s="214"/>
      <c r="D315" s="215" t="s">
        <v>138</v>
      </c>
      <c r="E315" s="216" t="s">
        <v>21</v>
      </c>
      <c r="F315" s="217" t="s">
        <v>265</v>
      </c>
      <c r="G315" s="214"/>
      <c r="H315" s="218">
        <v>8</v>
      </c>
      <c r="I315" s="219"/>
      <c r="J315" s="214"/>
      <c r="K315" s="214"/>
      <c r="L315" s="220"/>
      <c r="M315" s="221"/>
      <c r="N315" s="222"/>
      <c r="O315" s="222"/>
      <c r="P315" s="222"/>
      <c r="Q315" s="222"/>
      <c r="R315" s="222"/>
      <c r="S315" s="222"/>
      <c r="T315" s="223"/>
      <c r="AT315" s="224" t="s">
        <v>138</v>
      </c>
      <c r="AU315" s="224" t="s">
        <v>83</v>
      </c>
      <c r="AV315" s="12" t="s">
        <v>83</v>
      </c>
      <c r="AW315" s="12" t="s">
        <v>35</v>
      </c>
      <c r="AX315" s="12" t="s">
        <v>78</v>
      </c>
      <c r="AY315" s="224" t="s">
        <v>127</v>
      </c>
    </row>
    <row r="316" spans="2:65" s="1" customFormat="1" ht="22.5" customHeight="1">
      <c r="B316" s="39"/>
      <c r="C316" s="198" t="s">
        <v>490</v>
      </c>
      <c r="D316" s="198" t="s">
        <v>129</v>
      </c>
      <c r="E316" s="199" t="s">
        <v>491</v>
      </c>
      <c r="F316" s="200" t="s">
        <v>492</v>
      </c>
      <c r="G316" s="201" t="s">
        <v>455</v>
      </c>
      <c r="H316" s="202">
        <v>4</v>
      </c>
      <c r="I316" s="203"/>
      <c r="J316" s="204">
        <f>ROUND(I316*H316,2)</f>
        <v>0</v>
      </c>
      <c r="K316" s="200" t="s">
        <v>133</v>
      </c>
      <c r="L316" s="59"/>
      <c r="M316" s="205" t="s">
        <v>21</v>
      </c>
      <c r="N316" s="206" t="s">
        <v>44</v>
      </c>
      <c r="O316" s="40"/>
      <c r="P316" s="207">
        <f>O316*H316</f>
        <v>0</v>
      </c>
      <c r="Q316" s="207">
        <v>0</v>
      </c>
      <c r="R316" s="207">
        <f>Q316*H316</f>
        <v>0</v>
      </c>
      <c r="S316" s="207">
        <v>8.5999999999999998E-4</v>
      </c>
      <c r="T316" s="208">
        <f>S316*H316</f>
        <v>3.4399999999999999E-3</v>
      </c>
      <c r="AR316" s="22" t="s">
        <v>212</v>
      </c>
      <c r="AT316" s="22" t="s">
        <v>129</v>
      </c>
      <c r="AU316" s="22" t="s">
        <v>83</v>
      </c>
      <c r="AY316" s="22" t="s">
        <v>127</v>
      </c>
      <c r="BE316" s="209">
        <f>IF(N316="základní",J316,0)</f>
        <v>0</v>
      </c>
      <c r="BF316" s="209">
        <f>IF(N316="snížená",J316,0)</f>
        <v>0</v>
      </c>
      <c r="BG316" s="209">
        <f>IF(N316="zákl. přenesená",J316,0)</f>
        <v>0</v>
      </c>
      <c r="BH316" s="209">
        <f>IF(N316="sníž. přenesená",J316,0)</f>
        <v>0</v>
      </c>
      <c r="BI316" s="209">
        <f>IF(N316="nulová",J316,0)</f>
        <v>0</v>
      </c>
      <c r="BJ316" s="22" t="s">
        <v>83</v>
      </c>
      <c r="BK316" s="209">
        <f>ROUND(I316*H316,2)</f>
        <v>0</v>
      </c>
      <c r="BL316" s="22" t="s">
        <v>212</v>
      </c>
      <c r="BM316" s="22" t="s">
        <v>493</v>
      </c>
    </row>
    <row r="317" spans="2:65" s="1" customFormat="1" ht="27">
      <c r="B317" s="39"/>
      <c r="C317" s="61"/>
      <c r="D317" s="210" t="s">
        <v>136</v>
      </c>
      <c r="E317" s="61"/>
      <c r="F317" s="211" t="s">
        <v>156</v>
      </c>
      <c r="G317" s="61"/>
      <c r="H317" s="61"/>
      <c r="I317" s="166"/>
      <c r="J317" s="61"/>
      <c r="K317" s="61"/>
      <c r="L317" s="59"/>
      <c r="M317" s="212"/>
      <c r="N317" s="40"/>
      <c r="O317" s="40"/>
      <c r="P317" s="40"/>
      <c r="Q317" s="40"/>
      <c r="R317" s="40"/>
      <c r="S317" s="40"/>
      <c r="T317" s="76"/>
      <c r="AT317" s="22" t="s">
        <v>136</v>
      </c>
      <c r="AU317" s="22" t="s">
        <v>83</v>
      </c>
    </row>
    <row r="318" spans="2:65" s="12" customFormat="1">
      <c r="B318" s="213"/>
      <c r="C318" s="214"/>
      <c r="D318" s="215" t="s">
        <v>138</v>
      </c>
      <c r="E318" s="216" t="s">
        <v>21</v>
      </c>
      <c r="F318" s="217" t="s">
        <v>485</v>
      </c>
      <c r="G318" s="214"/>
      <c r="H318" s="218">
        <v>4</v>
      </c>
      <c r="I318" s="219"/>
      <c r="J318" s="214"/>
      <c r="K318" s="214"/>
      <c r="L318" s="220"/>
      <c r="M318" s="221"/>
      <c r="N318" s="222"/>
      <c r="O318" s="222"/>
      <c r="P318" s="222"/>
      <c r="Q318" s="222"/>
      <c r="R318" s="222"/>
      <c r="S318" s="222"/>
      <c r="T318" s="223"/>
      <c r="AT318" s="224" t="s">
        <v>138</v>
      </c>
      <c r="AU318" s="224" t="s">
        <v>83</v>
      </c>
      <c r="AV318" s="12" t="s">
        <v>83</v>
      </c>
      <c r="AW318" s="12" t="s">
        <v>35</v>
      </c>
      <c r="AX318" s="12" t="s">
        <v>78</v>
      </c>
      <c r="AY318" s="224" t="s">
        <v>127</v>
      </c>
    </row>
    <row r="319" spans="2:65" s="1" customFormat="1" ht="22.5" customHeight="1">
      <c r="B319" s="39"/>
      <c r="C319" s="198" t="s">
        <v>494</v>
      </c>
      <c r="D319" s="198" t="s">
        <v>129</v>
      </c>
      <c r="E319" s="199" t="s">
        <v>495</v>
      </c>
      <c r="F319" s="200" t="s">
        <v>496</v>
      </c>
      <c r="G319" s="201" t="s">
        <v>154</v>
      </c>
      <c r="H319" s="202">
        <v>12</v>
      </c>
      <c r="I319" s="203"/>
      <c r="J319" s="204">
        <f>ROUND(I319*H319,2)</f>
        <v>0</v>
      </c>
      <c r="K319" s="200" t="s">
        <v>133</v>
      </c>
      <c r="L319" s="59"/>
      <c r="M319" s="205" t="s">
        <v>21</v>
      </c>
      <c r="N319" s="206" t="s">
        <v>44</v>
      </c>
      <c r="O319" s="40"/>
      <c r="P319" s="207">
        <f>O319*H319</f>
        <v>0</v>
      </c>
      <c r="Q319" s="207">
        <v>0</v>
      </c>
      <c r="R319" s="207">
        <f>Q319*H319</f>
        <v>0</v>
      </c>
      <c r="S319" s="207">
        <v>8.4999999999999995E-4</v>
      </c>
      <c r="T319" s="208">
        <f>S319*H319</f>
        <v>1.0199999999999999E-2</v>
      </c>
      <c r="AR319" s="22" t="s">
        <v>212</v>
      </c>
      <c r="AT319" s="22" t="s">
        <v>129</v>
      </c>
      <c r="AU319" s="22" t="s">
        <v>83</v>
      </c>
      <c r="AY319" s="22" t="s">
        <v>127</v>
      </c>
      <c r="BE319" s="209">
        <f>IF(N319="základní",J319,0)</f>
        <v>0</v>
      </c>
      <c r="BF319" s="209">
        <f>IF(N319="snížená",J319,0)</f>
        <v>0</v>
      </c>
      <c r="BG319" s="209">
        <f>IF(N319="zákl. přenesená",J319,0)</f>
        <v>0</v>
      </c>
      <c r="BH319" s="209">
        <f>IF(N319="sníž. přenesená",J319,0)</f>
        <v>0</v>
      </c>
      <c r="BI319" s="209">
        <f>IF(N319="nulová",J319,0)</f>
        <v>0</v>
      </c>
      <c r="BJ319" s="22" t="s">
        <v>83</v>
      </c>
      <c r="BK319" s="209">
        <f>ROUND(I319*H319,2)</f>
        <v>0</v>
      </c>
      <c r="BL319" s="22" t="s">
        <v>212</v>
      </c>
      <c r="BM319" s="22" t="s">
        <v>497</v>
      </c>
    </row>
    <row r="320" spans="2:65" s="1" customFormat="1" ht="27">
      <c r="B320" s="39"/>
      <c r="C320" s="61"/>
      <c r="D320" s="210" t="s">
        <v>136</v>
      </c>
      <c r="E320" s="61"/>
      <c r="F320" s="211" t="s">
        <v>156</v>
      </c>
      <c r="G320" s="61"/>
      <c r="H320" s="61"/>
      <c r="I320" s="166"/>
      <c r="J320" s="61"/>
      <c r="K320" s="61"/>
      <c r="L320" s="59"/>
      <c r="M320" s="212"/>
      <c r="N320" s="40"/>
      <c r="O320" s="40"/>
      <c r="P320" s="40"/>
      <c r="Q320" s="40"/>
      <c r="R320" s="40"/>
      <c r="S320" s="40"/>
      <c r="T320" s="76"/>
      <c r="AT320" s="22" t="s">
        <v>136</v>
      </c>
      <c r="AU320" s="22" t="s">
        <v>83</v>
      </c>
    </row>
    <row r="321" spans="2:65" s="12" customFormat="1">
      <c r="B321" s="213"/>
      <c r="C321" s="214"/>
      <c r="D321" s="215" t="s">
        <v>138</v>
      </c>
      <c r="E321" s="216" t="s">
        <v>21</v>
      </c>
      <c r="F321" s="217" t="s">
        <v>255</v>
      </c>
      <c r="G321" s="214"/>
      <c r="H321" s="218">
        <v>12</v>
      </c>
      <c r="I321" s="219"/>
      <c r="J321" s="214"/>
      <c r="K321" s="214"/>
      <c r="L321" s="220"/>
      <c r="M321" s="221"/>
      <c r="N321" s="222"/>
      <c r="O321" s="222"/>
      <c r="P321" s="222"/>
      <c r="Q321" s="222"/>
      <c r="R321" s="222"/>
      <c r="S321" s="222"/>
      <c r="T321" s="223"/>
      <c r="AT321" s="224" t="s">
        <v>138</v>
      </c>
      <c r="AU321" s="224" t="s">
        <v>83</v>
      </c>
      <c r="AV321" s="12" t="s">
        <v>83</v>
      </c>
      <c r="AW321" s="12" t="s">
        <v>35</v>
      </c>
      <c r="AX321" s="12" t="s">
        <v>78</v>
      </c>
      <c r="AY321" s="224" t="s">
        <v>127</v>
      </c>
    </row>
    <row r="322" spans="2:65" s="1" customFormat="1" ht="22.5" customHeight="1">
      <c r="B322" s="39"/>
      <c r="C322" s="198" t="s">
        <v>498</v>
      </c>
      <c r="D322" s="198" t="s">
        <v>129</v>
      </c>
      <c r="E322" s="199" t="s">
        <v>499</v>
      </c>
      <c r="F322" s="200" t="s">
        <v>500</v>
      </c>
      <c r="G322" s="201" t="s">
        <v>455</v>
      </c>
      <c r="H322" s="202">
        <v>4</v>
      </c>
      <c r="I322" s="203"/>
      <c r="J322" s="204">
        <f>ROUND(I322*H322,2)</f>
        <v>0</v>
      </c>
      <c r="K322" s="200" t="s">
        <v>133</v>
      </c>
      <c r="L322" s="59"/>
      <c r="M322" s="205" t="s">
        <v>21</v>
      </c>
      <c r="N322" s="206" t="s">
        <v>44</v>
      </c>
      <c r="O322" s="40"/>
      <c r="P322" s="207">
        <f>O322*H322</f>
        <v>0</v>
      </c>
      <c r="Q322" s="207">
        <v>0</v>
      </c>
      <c r="R322" s="207">
        <f>Q322*H322</f>
        <v>0</v>
      </c>
      <c r="S322" s="207">
        <v>3.2899999999999999E-2</v>
      </c>
      <c r="T322" s="208">
        <f>S322*H322</f>
        <v>0.13159999999999999</v>
      </c>
      <c r="AR322" s="22" t="s">
        <v>212</v>
      </c>
      <c r="AT322" s="22" t="s">
        <v>129</v>
      </c>
      <c r="AU322" s="22" t="s">
        <v>83</v>
      </c>
      <c r="AY322" s="22" t="s">
        <v>127</v>
      </c>
      <c r="BE322" s="209">
        <f>IF(N322="základní",J322,0)</f>
        <v>0</v>
      </c>
      <c r="BF322" s="209">
        <f>IF(N322="snížená",J322,0)</f>
        <v>0</v>
      </c>
      <c r="BG322" s="209">
        <f>IF(N322="zákl. přenesená",J322,0)</f>
        <v>0</v>
      </c>
      <c r="BH322" s="209">
        <f>IF(N322="sníž. přenesená",J322,0)</f>
        <v>0</v>
      </c>
      <c r="BI322" s="209">
        <f>IF(N322="nulová",J322,0)</f>
        <v>0</v>
      </c>
      <c r="BJ322" s="22" t="s">
        <v>83</v>
      </c>
      <c r="BK322" s="209">
        <f>ROUND(I322*H322,2)</f>
        <v>0</v>
      </c>
      <c r="BL322" s="22" t="s">
        <v>212</v>
      </c>
      <c r="BM322" s="22" t="s">
        <v>501</v>
      </c>
    </row>
    <row r="323" spans="2:65" s="1" customFormat="1" ht="27">
      <c r="B323" s="39"/>
      <c r="C323" s="61"/>
      <c r="D323" s="210" t="s">
        <v>136</v>
      </c>
      <c r="E323" s="61"/>
      <c r="F323" s="211" t="s">
        <v>156</v>
      </c>
      <c r="G323" s="61"/>
      <c r="H323" s="61"/>
      <c r="I323" s="166"/>
      <c r="J323" s="61"/>
      <c r="K323" s="61"/>
      <c r="L323" s="59"/>
      <c r="M323" s="212"/>
      <c r="N323" s="40"/>
      <c r="O323" s="40"/>
      <c r="P323" s="40"/>
      <c r="Q323" s="40"/>
      <c r="R323" s="40"/>
      <c r="S323" s="40"/>
      <c r="T323" s="76"/>
      <c r="AT323" s="22" t="s">
        <v>136</v>
      </c>
      <c r="AU323" s="22" t="s">
        <v>83</v>
      </c>
    </row>
    <row r="324" spans="2:65" s="12" customFormat="1">
      <c r="B324" s="213"/>
      <c r="C324" s="214"/>
      <c r="D324" s="215" t="s">
        <v>138</v>
      </c>
      <c r="E324" s="216" t="s">
        <v>21</v>
      </c>
      <c r="F324" s="217" t="s">
        <v>485</v>
      </c>
      <c r="G324" s="214"/>
      <c r="H324" s="218">
        <v>4</v>
      </c>
      <c r="I324" s="219"/>
      <c r="J324" s="214"/>
      <c r="K324" s="214"/>
      <c r="L324" s="220"/>
      <c r="M324" s="221"/>
      <c r="N324" s="222"/>
      <c r="O324" s="222"/>
      <c r="P324" s="222"/>
      <c r="Q324" s="222"/>
      <c r="R324" s="222"/>
      <c r="S324" s="222"/>
      <c r="T324" s="223"/>
      <c r="AT324" s="224" t="s">
        <v>138</v>
      </c>
      <c r="AU324" s="224" t="s">
        <v>83</v>
      </c>
      <c r="AV324" s="12" t="s">
        <v>83</v>
      </c>
      <c r="AW324" s="12" t="s">
        <v>35</v>
      </c>
      <c r="AX324" s="12" t="s">
        <v>78</v>
      </c>
      <c r="AY324" s="224" t="s">
        <v>127</v>
      </c>
    </row>
    <row r="325" spans="2:65" s="1" customFormat="1" ht="22.5" customHeight="1">
      <c r="B325" s="39"/>
      <c r="C325" s="198" t="s">
        <v>502</v>
      </c>
      <c r="D325" s="198" t="s">
        <v>129</v>
      </c>
      <c r="E325" s="199" t="s">
        <v>503</v>
      </c>
      <c r="F325" s="200" t="s">
        <v>504</v>
      </c>
      <c r="G325" s="201" t="s">
        <v>455</v>
      </c>
      <c r="H325" s="202">
        <v>4</v>
      </c>
      <c r="I325" s="203"/>
      <c r="J325" s="204">
        <f>ROUND(I325*H325,2)</f>
        <v>0</v>
      </c>
      <c r="K325" s="200" t="s">
        <v>133</v>
      </c>
      <c r="L325" s="59"/>
      <c r="M325" s="205" t="s">
        <v>21</v>
      </c>
      <c r="N325" s="206" t="s">
        <v>44</v>
      </c>
      <c r="O325" s="40"/>
      <c r="P325" s="207">
        <f>O325*H325</f>
        <v>0</v>
      </c>
      <c r="Q325" s="207">
        <v>0</v>
      </c>
      <c r="R325" s="207">
        <f>Q325*H325</f>
        <v>0</v>
      </c>
      <c r="S325" s="207">
        <v>1.9460000000000002E-2</v>
      </c>
      <c r="T325" s="208">
        <f>S325*H325</f>
        <v>7.7840000000000006E-2</v>
      </c>
      <c r="AR325" s="22" t="s">
        <v>212</v>
      </c>
      <c r="AT325" s="22" t="s">
        <v>129</v>
      </c>
      <c r="AU325" s="22" t="s">
        <v>83</v>
      </c>
      <c r="AY325" s="22" t="s">
        <v>127</v>
      </c>
      <c r="BE325" s="209">
        <f>IF(N325="základní",J325,0)</f>
        <v>0</v>
      </c>
      <c r="BF325" s="209">
        <f>IF(N325="snížená",J325,0)</f>
        <v>0</v>
      </c>
      <c r="BG325" s="209">
        <f>IF(N325="zákl. přenesená",J325,0)</f>
        <v>0</v>
      </c>
      <c r="BH325" s="209">
        <f>IF(N325="sníž. přenesená",J325,0)</f>
        <v>0</v>
      </c>
      <c r="BI325" s="209">
        <f>IF(N325="nulová",J325,0)</f>
        <v>0</v>
      </c>
      <c r="BJ325" s="22" t="s">
        <v>83</v>
      </c>
      <c r="BK325" s="209">
        <f>ROUND(I325*H325,2)</f>
        <v>0</v>
      </c>
      <c r="BL325" s="22" t="s">
        <v>212</v>
      </c>
      <c r="BM325" s="22" t="s">
        <v>505</v>
      </c>
    </row>
    <row r="326" spans="2:65" s="1" customFormat="1" ht="27">
      <c r="B326" s="39"/>
      <c r="C326" s="61"/>
      <c r="D326" s="210" t="s">
        <v>136</v>
      </c>
      <c r="E326" s="61"/>
      <c r="F326" s="211" t="s">
        <v>156</v>
      </c>
      <c r="G326" s="61"/>
      <c r="H326" s="61"/>
      <c r="I326" s="166"/>
      <c r="J326" s="61"/>
      <c r="K326" s="61"/>
      <c r="L326" s="59"/>
      <c r="M326" s="212"/>
      <c r="N326" s="40"/>
      <c r="O326" s="40"/>
      <c r="P326" s="40"/>
      <c r="Q326" s="40"/>
      <c r="R326" s="40"/>
      <c r="S326" s="40"/>
      <c r="T326" s="76"/>
      <c r="AT326" s="22" t="s">
        <v>136</v>
      </c>
      <c r="AU326" s="22" t="s">
        <v>83</v>
      </c>
    </row>
    <row r="327" spans="2:65" s="12" customFormat="1">
      <c r="B327" s="213"/>
      <c r="C327" s="214"/>
      <c r="D327" s="215" t="s">
        <v>138</v>
      </c>
      <c r="E327" s="216" t="s">
        <v>21</v>
      </c>
      <c r="F327" s="217" t="s">
        <v>485</v>
      </c>
      <c r="G327" s="214"/>
      <c r="H327" s="218">
        <v>4</v>
      </c>
      <c r="I327" s="219"/>
      <c r="J327" s="214"/>
      <c r="K327" s="214"/>
      <c r="L327" s="220"/>
      <c r="M327" s="221"/>
      <c r="N327" s="222"/>
      <c r="O327" s="222"/>
      <c r="P327" s="222"/>
      <c r="Q327" s="222"/>
      <c r="R327" s="222"/>
      <c r="S327" s="222"/>
      <c r="T327" s="223"/>
      <c r="AT327" s="224" t="s">
        <v>138</v>
      </c>
      <c r="AU327" s="224" t="s">
        <v>83</v>
      </c>
      <c r="AV327" s="12" t="s">
        <v>83</v>
      </c>
      <c r="AW327" s="12" t="s">
        <v>35</v>
      </c>
      <c r="AX327" s="12" t="s">
        <v>78</v>
      </c>
      <c r="AY327" s="224" t="s">
        <v>127</v>
      </c>
    </row>
    <row r="328" spans="2:65" s="1" customFormat="1" ht="31.5" customHeight="1">
      <c r="B328" s="39"/>
      <c r="C328" s="198" t="s">
        <v>506</v>
      </c>
      <c r="D328" s="198" t="s">
        <v>129</v>
      </c>
      <c r="E328" s="199" t="s">
        <v>507</v>
      </c>
      <c r="F328" s="200" t="s">
        <v>508</v>
      </c>
      <c r="G328" s="201" t="s">
        <v>455</v>
      </c>
      <c r="H328" s="202">
        <v>4</v>
      </c>
      <c r="I328" s="203"/>
      <c r="J328" s="204">
        <f>ROUND(I328*H328,2)</f>
        <v>0</v>
      </c>
      <c r="K328" s="200" t="s">
        <v>133</v>
      </c>
      <c r="L328" s="59"/>
      <c r="M328" s="205" t="s">
        <v>21</v>
      </c>
      <c r="N328" s="206" t="s">
        <v>44</v>
      </c>
      <c r="O328" s="40"/>
      <c r="P328" s="207">
        <f>O328*H328</f>
        <v>0</v>
      </c>
      <c r="Q328" s="207">
        <v>0</v>
      </c>
      <c r="R328" s="207">
        <f>Q328*H328</f>
        <v>0</v>
      </c>
      <c r="S328" s="207">
        <v>9.1999999999999998E-3</v>
      </c>
      <c r="T328" s="208">
        <f>S328*H328</f>
        <v>3.6799999999999999E-2</v>
      </c>
      <c r="AR328" s="22" t="s">
        <v>212</v>
      </c>
      <c r="AT328" s="22" t="s">
        <v>129</v>
      </c>
      <c r="AU328" s="22" t="s">
        <v>83</v>
      </c>
      <c r="AY328" s="22" t="s">
        <v>127</v>
      </c>
      <c r="BE328" s="209">
        <f>IF(N328="základní",J328,0)</f>
        <v>0</v>
      </c>
      <c r="BF328" s="209">
        <f>IF(N328="snížená",J328,0)</f>
        <v>0</v>
      </c>
      <c r="BG328" s="209">
        <f>IF(N328="zákl. přenesená",J328,0)</f>
        <v>0</v>
      </c>
      <c r="BH328" s="209">
        <f>IF(N328="sníž. přenesená",J328,0)</f>
        <v>0</v>
      </c>
      <c r="BI328" s="209">
        <f>IF(N328="nulová",J328,0)</f>
        <v>0</v>
      </c>
      <c r="BJ328" s="22" t="s">
        <v>83</v>
      </c>
      <c r="BK328" s="209">
        <f>ROUND(I328*H328,2)</f>
        <v>0</v>
      </c>
      <c r="BL328" s="22" t="s">
        <v>212</v>
      </c>
      <c r="BM328" s="22" t="s">
        <v>509</v>
      </c>
    </row>
    <row r="329" spans="2:65" s="1" customFormat="1" ht="27">
      <c r="B329" s="39"/>
      <c r="C329" s="61"/>
      <c r="D329" s="210" t="s">
        <v>136</v>
      </c>
      <c r="E329" s="61"/>
      <c r="F329" s="211" t="s">
        <v>156</v>
      </c>
      <c r="G329" s="61"/>
      <c r="H329" s="61"/>
      <c r="I329" s="166"/>
      <c r="J329" s="61"/>
      <c r="K329" s="61"/>
      <c r="L329" s="59"/>
      <c r="M329" s="212"/>
      <c r="N329" s="40"/>
      <c r="O329" s="40"/>
      <c r="P329" s="40"/>
      <c r="Q329" s="40"/>
      <c r="R329" s="40"/>
      <c r="S329" s="40"/>
      <c r="T329" s="76"/>
      <c r="AT329" s="22" t="s">
        <v>136</v>
      </c>
      <c r="AU329" s="22" t="s">
        <v>83</v>
      </c>
    </row>
    <row r="330" spans="2:65" s="12" customFormat="1">
      <c r="B330" s="213"/>
      <c r="C330" s="214"/>
      <c r="D330" s="215" t="s">
        <v>138</v>
      </c>
      <c r="E330" s="216" t="s">
        <v>21</v>
      </c>
      <c r="F330" s="217" t="s">
        <v>485</v>
      </c>
      <c r="G330" s="214"/>
      <c r="H330" s="218">
        <v>4</v>
      </c>
      <c r="I330" s="219"/>
      <c r="J330" s="214"/>
      <c r="K330" s="214"/>
      <c r="L330" s="220"/>
      <c r="M330" s="221"/>
      <c r="N330" s="222"/>
      <c r="O330" s="222"/>
      <c r="P330" s="222"/>
      <c r="Q330" s="222"/>
      <c r="R330" s="222"/>
      <c r="S330" s="222"/>
      <c r="T330" s="223"/>
      <c r="AT330" s="224" t="s">
        <v>138</v>
      </c>
      <c r="AU330" s="224" t="s">
        <v>83</v>
      </c>
      <c r="AV330" s="12" t="s">
        <v>83</v>
      </c>
      <c r="AW330" s="12" t="s">
        <v>35</v>
      </c>
      <c r="AX330" s="12" t="s">
        <v>78</v>
      </c>
      <c r="AY330" s="224" t="s">
        <v>127</v>
      </c>
    </row>
    <row r="331" spans="2:65" s="1" customFormat="1" ht="22.5" customHeight="1">
      <c r="B331" s="39"/>
      <c r="C331" s="198" t="s">
        <v>510</v>
      </c>
      <c r="D331" s="198" t="s">
        <v>129</v>
      </c>
      <c r="E331" s="199" t="s">
        <v>511</v>
      </c>
      <c r="F331" s="200" t="s">
        <v>512</v>
      </c>
      <c r="G331" s="201" t="s">
        <v>154</v>
      </c>
      <c r="H331" s="202">
        <v>8</v>
      </c>
      <c r="I331" s="203"/>
      <c r="J331" s="204">
        <f>ROUND(I331*H331,2)</f>
        <v>0</v>
      </c>
      <c r="K331" s="200" t="s">
        <v>133</v>
      </c>
      <c r="L331" s="59"/>
      <c r="M331" s="205" t="s">
        <v>21</v>
      </c>
      <c r="N331" s="206" t="s">
        <v>44</v>
      </c>
      <c r="O331" s="40"/>
      <c r="P331" s="207">
        <f>O331*H331</f>
        <v>0</v>
      </c>
      <c r="Q331" s="207">
        <v>2.4199999999999998E-3</v>
      </c>
      <c r="R331" s="207">
        <f>Q331*H331</f>
        <v>1.9359999999999999E-2</v>
      </c>
      <c r="S331" s="207">
        <v>0</v>
      </c>
      <c r="T331" s="208">
        <f>S331*H331</f>
        <v>0</v>
      </c>
      <c r="AR331" s="22" t="s">
        <v>212</v>
      </c>
      <c r="AT331" s="22" t="s">
        <v>129</v>
      </c>
      <c r="AU331" s="22" t="s">
        <v>83</v>
      </c>
      <c r="AY331" s="22" t="s">
        <v>127</v>
      </c>
      <c r="BE331" s="209">
        <f>IF(N331="základní",J331,0)</f>
        <v>0</v>
      </c>
      <c r="BF331" s="209">
        <f>IF(N331="snížená",J331,0)</f>
        <v>0</v>
      </c>
      <c r="BG331" s="209">
        <f>IF(N331="zákl. přenesená",J331,0)</f>
        <v>0</v>
      </c>
      <c r="BH331" s="209">
        <f>IF(N331="sníž. přenesená",J331,0)</f>
        <v>0</v>
      </c>
      <c r="BI331" s="209">
        <f>IF(N331="nulová",J331,0)</f>
        <v>0</v>
      </c>
      <c r="BJ331" s="22" t="s">
        <v>83</v>
      </c>
      <c r="BK331" s="209">
        <f>ROUND(I331*H331,2)</f>
        <v>0</v>
      </c>
      <c r="BL331" s="22" t="s">
        <v>212</v>
      </c>
      <c r="BM331" s="22" t="s">
        <v>513</v>
      </c>
    </row>
    <row r="332" spans="2:65" s="1" customFormat="1" ht="27">
      <c r="B332" s="39"/>
      <c r="C332" s="61"/>
      <c r="D332" s="210" t="s">
        <v>136</v>
      </c>
      <c r="E332" s="61"/>
      <c r="F332" s="211" t="s">
        <v>156</v>
      </c>
      <c r="G332" s="61"/>
      <c r="H332" s="61"/>
      <c r="I332" s="166"/>
      <c r="J332" s="61"/>
      <c r="K332" s="61"/>
      <c r="L332" s="59"/>
      <c r="M332" s="212"/>
      <c r="N332" s="40"/>
      <c r="O332" s="40"/>
      <c r="P332" s="40"/>
      <c r="Q332" s="40"/>
      <c r="R332" s="40"/>
      <c r="S332" s="40"/>
      <c r="T332" s="76"/>
      <c r="AT332" s="22" t="s">
        <v>136</v>
      </c>
      <c r="AU332" s="22" t="s">
        <v>83</v>
      </c>
    </row>
    <row r="333" spans="2:65" s="12" customFormat="1">
      <c r="B333" s="213"/>
      <c r="C333" s="214"/>
      <c r="D333" s="215" t="s">
        <v>138</v>
      </c>
      <c r="E333" s="216" t="s">
        <v>21</v>
      </c>
      <c r="F333" s="217" t="s">
        <v>265</v>
      </c>
      <c r="G333" s="214"/>
      <c r="H333" s="218">
        <v>8</v>
      </c>
      <c r="I333" s="219"/>
      <c r="J333" s="214"/>
      <c r="K333" s="214"/>
      <c r="L333" s="220"/>
      <c r="M333" s="221"/>
      <c r="N333" s="222"/>
      <c r="O333" s="222"/>
      <c r="P333" s="222"/>
      <c r="Q333" s="222"/>
      <c r="R333" s="222"/>
      <c r="S333" s="222"/>
      <c r="T333" s="223"/>
      <c r="AT333" s="224" t="s">
        <v>138</v>
      </c>
      <c r="AU333" s="224" t="s">
        <v>83</v>
      </c>
      <c r="AV333" s="12" t="s">
        <v>83</v>
      </c>
      <c r="AW333" s="12" t="s">
        <v>35</v>
      </c>
      <c r="AX333" s="12" t="s">
        <v>78</v>
      </c>
      <c r="AY333" s="224" t="s">
        <v>127</v>
      </c>
    </row>
    <row r="334" spans="2:65" s="1" customFormat="1" ht="22.5" customHeight="1">
      <c r="B334" s="39"/>
      <c r="C334" s="228" t="s">
        <v>514</v>
      </c>
      <c r="D334" s="228" t="s">
        <v>281</v>
      </c>
      <c r="E334" s="229" t="s">
        <v>515</v>
      </c>
      <c r="F334" s="230" t="s">
        <v>516</v>
      </c>
      <c r="G334" s="231" t="s">
        <v>154</v>
      </c>
      <c r="H334" s="232">
        <v>8</v>
      </c>
      <c r="I334" s="233"/>
      <c r="J334" s="234">
        <f>ROUND(I334*H334,2)</f>
        <v>0</v>
      </c>
      <c r="K334" s="230" t="s">
        <v>133</v>
      </c>
      <c r="L334" s="235"/>
      <c r="M334" s="236" t="s">
        <v>21</v>
      </c>
      <c r="N334" s="237" t="s">
        <v>44</v>
      </c>
      <c r="O334" s="40"/>
      <c r="P334" s="207">
        <f>O334*H334</f>
        <v>0</v>
      </c>
      <c r="Q334" s="207">
        <v>1.4500000000000001E-2</v>
      </c>
      <c r="R334" s="207">
        <f>Q334*H334</f>
        <v>0.11600000000000001</v>
      </c>
      <c r="S334" s="207">
        <v>0</v>
      </c>
      <c r="T334" s="208">
        <f>S334*H334</f>
        <v>0</v>
      </c>
      <c r="AR334" s="22" t="s">
        <v>284</v>
      </c>
      <c r="AT334" s="22" t="s">
        <v>281</v>
      </c>
      <c r="AU334" s="22" t="s">
        <v>83</v>
      </c>
      <c r="AY334" s="22" t="s">
        <v>127</v>
      </c>
      <c r="BE334" s="209">
        <f>IF(N334="základní",J334,0)</f>
        <v>0</v>
      </c>
      <c r="BF334" s="209">
        <f>IF(N334="snížená",J334,0)</f>
        <v>0</v>
      </c>
      <c r="BG334" s="209">
        <f>IF(N334="zákl. přenesená",J334,0)</f>
        <v>0</v>
      </c>
      <c r="BH334" s="209">
        <f>IF(N334="sníž. přenesená",J334,0)</f>
        <v>0</v>
      </c>
      <c r="BI334" s="209">
        <f>IF(N334="nulová",J334,0)</f>
        <v>0</v>
      </c>
      <c r="BJ334" s="22" t="s">
        <v>83</v>
      </c>
      <c r="BK334" s="209">
        <f>ROUND(I334*H334,2)</f>
        <v>0</v>
      </c>
      <c r="BL334" s="22" t="s">
        <v>212</v>
      </c>
      <c r="BM334" s="22" t="s">
        <v>517</v>
      </c>
    </row>
    <row r="335" spans="2:65" s="1" customFormat="1" ht="27">
      <c r="B335" s="39"/>
      <c r="C335" s="61"/>
      <c r="D335" s="210" t="s">
        <v>136</v>
      </c>
      <c r="E335" s="61"/>
      <c r="F335" s="211" t="s">
        <v>156</v>
      </c>
      <c r="G335" s="61"/>
      <c r="H335" s="61"/>
      <c r="I335" s="166"/>
      <c r="J335" s="61"/>
      <c r="K335" s="61"/>
      <c r="L335" s="59"/>
      <c r="M335" s="212"/>
      <c r="N335" s="40"/>
      <c r="O335" s="40"/>
      <c r="P335" s="40"/>
      <c r="Q335" s="40"/>
      <c r="R335" s="40"/>
      <c r="S335" s="40"/>
      <c r="T335" s="76"/>
      <c r="AT335" s="22" t="s">
        <v>136</v>
      </c>
      <c r="AU335" s="22" t="s">
        <v>83</v>
      </c>
    </row>
    <row r="336" spans="2:65" s="12" customFormat="1">
      <c r="B336" s="213"/>
      <c r="C336" s="214"/>
      <c r="D336" s="215" t="s">
        <v>138</v>
      </c>
      <c r="E336" s="216" t="s">
        <v>21</v>
      </c>
      <c r="F336" s="217" t="s">
        <v>265</v>
      </c>
      <c r="G336" s="214"/>
      <c r="H336" s="218">
        <v>8</v>
      </c>
      <c r="I336" s="219"/>
      <c r="J336" s="214"/>
      <c r="K336" s="214"/>
      <c r="L336" s="220"/>
      <c r="M336" s="221"/>
      <c r="N336" s="222"/>
      <c r="O336" s="222"/>
      <c r="P336" s="222"/>
      <c r="Q336" s="222"/>
      <c r="R336" s="222"/>
      <c r="S336" s="222"/>
      <c r="T336" s="223"/>
      <c r="AT336" s="224" t="s">
        <v>138</v>
      </c>
      <c r="AU336" s="224" t="s">
        <v>83</v>
      </c>
      <c r="AV336" s="12" t="s">
        <v>83</v>
      </c>
      <c r="AW336" s="12" t="s">
        <v>35</v>
      </c>
      <c r="AX336" s="12" t="s">
        <v>78</v>
      </c>
      <c r="AY336" s="224" t="s">
        <v>127</v>
      </c>
    </row>
    <row r="337" spans="2:65" s="1" customFormat="1" ht="22.5" customHeight="1">
      <c r="B337" s="39"/>
      <c r="C337" s="228" t="s">
        <v>518</v>
      </c>
      <c r="D337" s="228" t="s">
        <v>281</v>
      </c>
      <c r="E337" s="229" t="s">
        <v>519</v>
      </c>
      <c r="F337" s="230" t="s">
        <v>520</v>
      </c>
      <c r="G337" s="231" t="s">
        <v>154</v>
      </c>
      <c r="H337" s="232">
        <v>8</v>
      </c>
      <c r="I337" s="233"/>
      <c r="J337" s="234">
        <f>ROUND(I337*H337,2)</f>
        <v>0</v>
      </c>
      <c r="K337" s="230" t="s">
        <v>133</v>
      </c>
      <c r="L337" s="235"/>
      <c r="M337" s="236" t="s">
        <v>21</v>
      </c>
      <c r="N337" s="237" t="s">
        <v>44</v>
      </c>
      <c r="O337" s="40"/>
      <c r="P337" s="207">
        <f>O337*H337</f>
        <v>0</v>
      </c>
      <c r="Q337" s="207">
        <v>1.2999999999999999E-3</v>
      </c>
      <c r="R337" s="207">
        <f>Q337*H337</f>
        <v>1.04E-2</v>
      </c>
      <c r="S337" s="207">
        <v>0</v>
      </c>
      <c r="T337" s="208">
        <f>S337*H337</f>
        <v>0</v>
      </c>
      <c r="AR337" s="22" t="s">
        <v>284</v>
      </c>
      <c r="AT337" s="22" t="s">
        <v>281</v>
      </c>
      <c r="AU337" s="22" t="s">
        <v>83</v>
      </c>
      <c r="AY337" s="22" t="s">
        <v>127</v>
      </c>
      <c r="BE337" s="209">
        <f>IF(N337="základní",J337,0)</f>
        <v>0</v>
      </c>
      <c r="BF337" s="209">
        <f>IF(N337="snížená",J337,0)</f>
        <v>0</v>
      </c>
      <c r="BG337" s="209">
        <f>IF(N337="zákl. přenesená",J337,0)</f>
        <v>0</v>
      </c>
      <c r="BH337" s="209">
        <f>IF(N337="sníž. přenesená",J337,0)</f>
        <v>0</v>
      </c>
      <c r="BI337" s="209">
        <f>IF(N337="nulová",J337,0)</f>
        <v>0</v>
      </c>
      <c r="BJ337" s="22" t="s">
        <v>83</v>
      </c>
      <c r="BK337" s="209">
        <f>ROUND(I337*H337,2)</f>
        <v>0</v>
      </c>
      <c r="BL337" s="22" t="s">
        <v>212</v>
      </c>
      <c r="BM337" s="22" t="s">
        <v>521</v>
      </c>
    </row>
    <row r="338" spans="2:65" s="1" customFormat="1" ht="27">
      <c r="B338" s="39"/>
      <c r="C338" s="61"/>
      <c r="D338" s="210" t="s">
        <v>136</v>
      </c>
      <c r="E338" s="61"/>
      <c r="F338" s="211" t="s">
        <v>156</v>
      </c>
      <c r="G338" s="61"/>
      <c r="H338" s="61"/>
      <c r="I338" s="166"/>
      <c r="J338" s="61"/>
      <c r="K338" s="61"/>
      <c r="L338" s="59"/>
      <c r="M338" s="212"/>
      <c r="N338" s="40"/>
      <c r="O338" s="40"/>
      <c r="P338" s="40"/>
      <c r="Q338" s="40"/>
      <c r="R338" s="40"/>
      <c r="S338" s="40"/>
      <c r="T338" s="76"/>
      <c r="AT338" s="22" t="s">
        <v>136</v>
      </c>
      <c r="AU338" s="22" t="s">
        <v>83</v>
      </c>
    </row>
    <row r="339" spans="2:65" s="12" customFormat="1">
      <c r="B339" s="213"/>
      <c r="C339" s="214"/>
      <c r="D339" s="215" t="s">
        <v>138</v>
      </c>
      <c r="E339" s="216" t="s">
        <v>21</v>
      </c>
      <c r="F339" s="217" t="s">
        <v>265</v>
      </c>
      <c r="G339" s="214"/>
      <c r="H339" s="218">
        <v>8</v>
      </c>
      <c r="I339" s="219"/>
      <c r="J339" s="214"/>
      <c r="K339" s="214"/>
      <c r="L339" s="220"/>
      <c r="M339" s="221"/>
      <c r="N339" s="222"/>
      <c r="O339" s="222"/>
      <c r="P339" s="222"/>
      <c r="Q339" s="222"/>
      <c r="R339" s="222"/>
      <c r="S339" s="222"/>
      <c r="T339" s="223"/>
      <c r="AT339" s="224" t="s">
        <v>138</v>
      </c>
      <c r="AU339" s="224" t="s">
        <v>83</v>
      </c>
      <c r="AV339" s="12" t="s">
        <v>83</v>
      </c>
      <c r="AW339" s="12" t="s">
        <v>35</v>
      </c>
      <c r="AX339" s="12" t="s">
        <v>78</v>
      </c>
      <c r="AY339" s="224" t="s">
        <v>127</v>
      </c>
    </row>
    <row r="340" spans="2:65" s="1" customFormat="1" ht="22.5" customHeight="1">
      <c r="B340" s="39"/>
      <c r="C340" s="198" t="s">
        <v>522</v>
      </c>
      <c r="D340" s="198" t="s">
        <v>129</v>
      </c>
      <c r="E340" s="199" t="s">
        <v>523</v>
      </c>
      <c r="F340" s="200" t="s">
        <v>524</v>
      </c>
      <c r="G340" s="201" t="s">
        <v>455</v>
      </c>
      <c r="H340" s="202">
        <v>8</v>
      </c>
      <c r="I340" s="203"/>
      <c r="J340" s="204">
        <f>ROUND(I340*H340,2)</f>
        <v>0</v>
      </c>
      <c r="K340" s="200" t="s">
        <v>133</v>
      </c>
      <c r="L340" s="59"/>
      <c r="M340" s="205" t="s">
        <v>21</v>
      </c>
      <c r="N340" s="206" t="s">
        <v>44</v>
      </c>
      <c r="O340" s="40"/>
      <c r="P340" s="207">
        <f>O340*H340</f>
        <v>0</v>
      </c>
      <c r="Q340" s="207">
        <v>1.8600000000000001E-3</v>
      </c>
      <c r="R340" s="207">
        <f>Q340*H340</f>
        <v>1.4880000000000001E-2</v>
      </c>
      <c r="S340" s="207">
        <v>0</v>
      </c>
      <c r="T340" s="208">
        <f>S340*H340</f>
        <v>0</v>
      </c>
      <c r="AR340" s="22" t="s">
        <v>212</v>
      </c>
      <c r="AT340" s="22" t="s">
        <v>129</v>
      </c>
      <c r="AU340" s="22" t="s">
        <v>83</v>
      </c>
      <c r="AY340" s="22" t="s">
        <v>127</v>
      </c>
      <c r="BE340" s="209">
        <f>IF(N340="základní",J340,0)</f>
        <v>0</v>
      </c>
      <c r="BF340" s="209">
        <f>IF(N340="snížená",J340,0)</f>
        <v>0</v>
      </c>
      <c r="BG340" s="209">
        <f>IF(N340="zákl. přenesená",J340,0)</f>
        <v>0</v>
      </c>
      <c r="BH340" s="209">
        <f>IF(N340="sníž. přenesená",J340,0)</f>
        <v>0</v>
      </c>
      <c r="BI340" s="209">
        <f>IF(N340="nulová",J340,0)</f>
        <v>0</v>
      </c>
      <c r="BJ340" s="22" t="s">
        <v>83</v>
      </c>
      <c r="BK340" s="209">
        <f>ROUND(I340*H340,2)</f>
        <v>0</v>
      </c>
      <c r="BL340" s="22" t="s">
        <v>212</v>
      </c>
      <c r="BM340" s="22" t="s">
        <v>525</v>
      </c>
    </row>
    <row r="341" spans="2:65" s="1" customFormat="1" ht="27">
      <c r="B341" s="39"/>
      <c r="C341" s="61"/>
      <c r="D341" s="210" t="s">
        <v>136</v>
      </c>
      <c r="E341" s="61"/>
      <c r="F341" s="211" t="s">
        <v>156</v>
      </c>
      <c r="G341" s="61"/>
      <c r="H341" s="61"/>
      <c r="I341" s="166"/>
      <c r="J341" s="61"/>
      <c r="K341" s="61"/>
      <c r="L341" s="59"/>
      <c r="M341" s="212"/>
      <c r="N341" s="40"/>
      <c r="O341" s="40"/>
      <c r="P341" s="40"/>
      <c r="Q341" s="40"/>
      <c r="R341" s="40"/>
      <c r="S341" s="40"/>
      <c r="T341" s="76"/>
      <c r="AT341" s="22" t="s">
        <v>136</v>
      </c>
      <c r="AU341" s="22" t="s">
        <v>83</v>
      </c>
    </row>
    <row r="342" spans="2:65" s="12" customFormat="1">
      <c r="B342" s="213"/>
      <c r="C342" s="214"/>
      <c r="D342" s="215" t="s">
        <v>138</v>
      </c>
      <c r="E342" s="216" t="s">
        <v>21</v>
      </c>
      <c r="F342" s="217" t="s">
        <v>265</v>
      </c>
      <c r="G342" s="214"/>
      <c r="H342" s="218">
        <v>8</v>
      </c>
      <c r="I342" s="219"/>
      <c r="J342" s="214"/>
      <c r="K342" s="214"/>
      <c r="L342" s="220"/>
      <c r="M342" s="221"/>
      <c r="N342" s="222"/>
      <c r="O342" s="222"/>
      <c r="P342" s="222"/>
      <c r="Q342" s="222"/>
      <c r="R342" s="222"/>
      <c r="S342" s="222"/>
      <c r="T342" s="223"/>
      <c r="AT342" s="224" t="s">
        <v>138</v>
      </c>
      <c r="AU342" s="224" t="s">
        <v>83</v>
      </c>
      <c r="AV342" s="12" t="s">
        <v>83</v>
      </c>
      <c r="AW342" s="12" t="s">
        <v>35</v>
      </c>
      <c r="AX342" s="12" t="s">
        <v>78</v>
      </c>
      <c r="AY342" s="224" t="s">
        <v>127</v>
      </c>
    </row>
    <row r="343" spans="2:65" s="1" customFormat="1" ht="22.5" customHeight="1">
      <c r="B343" s="39"/>
      <c r="C343" s="228" t="s">
        <v>526</v>
      </c>
      <c r="D343" s="228" t="s">
        <v>281</v>
      </c>
      <c r="E343" s="229" t="s">
        <v>527</v>
      </c>
      <c r="F343" s="230" t="s">
        <v>528</v>
      </c>
      <c r="G343" s="231" t="s">
        <v>154</v>
      </c>
      <c r="H343" s="232">
        <v>8</v>
      </c>
      <c r="I343" s="233"/>
      <c r="J343" s="234">
        <f>ROUND(I343*H343,2)</f>
        <v>0</v>
      </c>
      <c r="K343" s="230" t="s">
        <v>133</v>
      </c>
      <c r="L343" s="235"/>
      <c r="M343" s="236" t="s">
        <v>21</v>
      </c>
      <c r="N343" s="237" t="s">
        <v>44</v>
      </c>
      <c r="O343" s="40"/>
      <c r="P343" s="207">
        <f>O343*H343</f>
        <v>0</v>
      </c>
      <c r="Q343" s="207">
        <v>1.2E-2</v>
      </c>
      <c r="R343" s="207">
        <f>Q343*H343</f>
        <v>9.6000000000000002E-2</v>
      </c>
      <c r="S343" s="207">
        <v>0</v>
      </c>
      <c r="T343" s="208">
        <f>S343*H343</f>
        <v>0</v>
      </c>
      <c r="AR343" s="22" t="s">
        <v>284</v>
      </c>
      <c r="AT343" s="22" t="s">
        <v>281</v>
      </c>
      <c r="AU343" s="22" t="s">
        <v>83</v>
      </c>
      <c r="AY343" s="22" t="s">
        <v>127</v>
      </c>
      <c r="BE343" s="209">
        <f>IF(N343="základní",J343,0)</f>
        <v>0</v>
      </c>
      <c r="BF343" s="209">
        <f>IF(N343="snížená",J343,0)</f>
        <v>0</v>
      </c>
      <c r="BG343" s="209">
        <f>IF(N343="zákl. přenesená",J343,0)</f>
        <v>0</v>
      </c>
      <c r="BH343" s="209">
        <f>IF(N343="sníž. přenesená",J343,0)</f>
        <v>0</v>
      </c>
      <c r="BI343" s="209">
        <f>IF(N343="nulová",J343,0)</f>
        <v>0</v>
      </c>
      <c r="BJ343" s="22" t="s">
        <v>83</v>
      </c>
      <c r="BK343" s="209">
        <f>ROUND(I343*H343,2)</f>
        <v>0</v>
      </c>
      <c r="BL343" s="22" t="s">
        <v>212</v>
      </c>
      <c r="BM343" s="22" t="s">
        <v>529</v>
      </c>
    </row>
    <row r="344" spans="2:65" s="1" customFormat="1" ht="27">
      <c r="B344" s="39"/>
      <c r="C344" s="61"/>
      <c r="D344" s="210" t="s">
        <v>136</v>
      </c>
      <c r="E344" s="61"/>
      <c r="F344" s="211" t="s">
        <v>156</v>
      </c>
      <c r="G344" s="61"/>
      <c r="H344" s="61"/>
      <c r="I344" s="166"/>
      <c r="J344" s="61"/>
      <c r="K344" s="61"/>
      <c r="L344" s="59"/>
      <c r="M344" s="212"/>
      <c r="N344" s="40"/>
      <c r="O344" s="40"/>
      <c r="P344" s="40"/>
      <c r="Q344" s="40"/>
      <c r="R344" s="40"/>
      <c r="S344" s="40"/>
      <c r="T344" s="76"/>
      <c r="AT344" s="22" t="s">
        <v>136</v>
      </c>
      <c r="AU344" s="22" t="s">
        <v>83</v>
      </c>
    </row>
    <row r="345" spans="2:65" s="12" customFormat="1">
      <c r="B345" s="213"/>
      <c r="C345" s="214"/>
      <c r="D345" s="215" t="s">
        <v>138</v>
      </c>
      <c r="E345" s="216" t="s">
        <v>21</v>
      </c>
      <c r="F345" s="217" t="s">
        <v>265</v>
      </c>
      <c r="G345" s="214"/>
      <c r="H345" s="218">
        <v>8</v>
      </c>
      <c r="I345" s="219"/>
      <c r="J345" s="214"/>
      <c r="K345" s="214"/>
      <c r="L345" s="220"/>
      <c r="M345" s="221"/>
      <c r="N345" s="222"/>
      <c r="O345" s="222"/>
      <c r="P345" s="222"/>
      <c r="Q345" s="222"/>
      <c r="R345" s="222"/>
      <c r="S345" s="222"/>
      <c r="T345" s="223"/>
      <c r="AT345" s="224" t="s">
        <v>138</v>
      </c>
      <c r="AU345" s="224" t="s">
        <v>83</v>
      </c>
      <c r="AV345" s="12" t="s">
        <v>83</v>
      </c>
      <c r="AW345" s="12" t="s">
        <v>35</v>
      </c>
      <c r="AX345" s="12" t="s">
        <v>78</v>
      </c>
      <c r="AY345" s="224" t="s">
        <v>127</v>
      </c>
    </row>
    <row r="346" spans="2:65" s="1" customFormat="1" ht="22.5" customHeight="1">
      <c r="B346" s="39"/>
      <c r="C346" s="228" t="s">
        <v>530</v>
      </c>
      <c r="D346" s="228" t="s">
        <v>281</v>
      </c>
      <c r="E346" s="229" t="s">
        <v>531</v>
      </c>
      <c r="F346" s="230" t="s">
        <v>532</v>
      </c>
      <c r="G346" s="231" t="s">
        <v>154</v>
      </c>
      <c r="H346" s="232">
        <v>8</v>
      </c>
      <c r="I346" s="233"/>
      <c r="J346" s="234">
        <f>ROUND(I346*H346,2)</f>
        <v>0</v>
      </c>
      <c r="K346" s="230" t="s">
        <v>133</v>
      </c>
      <c r="L346" s="235"/>
      <c r="M346" s="236" t="s">
        <v>21</v>
      </c>
      <c r="N346" s="237" t="s">
        <v>44</v>
      </c>
      <c r="O346" s="40"/>
      <c r="P346" s="207">
        <f>O346*H346</f>
        <v>0</v>
      </c>
      <c r="Q346" s="207">
        <v>4.0000000000000001E-3</v>
      </c>
      <c r="R346" s="207">
        <f>Q346*H346</f>
        <v>3.2000000000000001E-2</v>
      </c>
      <c r="S346" s="207">
        <v>0</v>
      </c>
      <c r="T346" s="208">
        <f>S346*H346</f>
        <v>0</v>
      </c>
      <c r="AR346" s="22" t="s">
        <v>284</v>
      </c>
      <c r="AT346" s="22" t="s">
        <v>281</v>
      </c>
      <c r="AU346" s="22" t="s">
        <v>83</v>
      </c>
      <c r="AY346" s="22" t="s">
        <v>127</v>
      </c>
      <c r="BE346" s="209">
        <f>IF(N346="základní",J346,0)</f>
        <v>0</v>
      </c>
      <c r="BF346" s="209">
        <f>IF(N346="snížená",J346,0)</f>
        <v>0</v>
      </c>
      <c r="BG346" s="209">
        <f>IF(N346="zákl. přenesená",J346,0)</f>
        <v>0</v>
      </c>
      <c r="BH346" s="209">
        <f>IF(N346="sníž. přenesená",J346,0)</f>
        <v>0</v>
      </c>
      <c r="BI346" s="209">
        <f>IF(N346="nulová",J346,0)</f>
        <v>0</v>
      </c>
      <c r="BJ346" s="22" t="s">
        <v>83</v>
      </c>
      <c r="BK346" s="209">
        <f>ROUND(I346*H346,2)</f>
        <v>0</v>
      </c>
      <c r="BL346" s="22" t="s">
        <v>212</v>
      </c>
      <c r="BM346" s="22" t="s">
        <v>533</v>
      </c>
    </row>
    <row r="347" spans="2:65" s="1" customFormat="1" ht="27">
      <c r="B347" s="39"/>
      <c r="C347" s="61"/>
      <c r="D347" s="210" t="s">
        <v>136</v>
      </c>
      <c r="E347" s="61"/>
      <c r="F347" s="211" t="s">
        <v>156</v>
      </c>
      <c r="G347" s="61"/>
      <c r="H347" s="61"/>
      <c r="I347" s="166"/>
      <c r="J347" s="61"/>
      <c r="K347" s="61"/>
      <c r="L347" s="59"/>
      <c r="M347" s="212"/>
      <c r="N347" s="40"/>
      <c r="O347" s="40"/>
      <c r="P347" s="40"/>
      <c r="Q347" s="40"/>
      <c r="R347" s="40"/>
      <c r="S347" s="40"/>
      <c r="T347" s="76"/>
      <c r="AT347" s="22" t="s">
        <v>136</v>
      </c>
      <c r="AU347" s="22" t="s">
        <v>83</v>
      </c>
    </row>
    <row r="348" spans="2:65" s="12" customFormat="1">
      <c r="B348" s="213"/>
      <c r="C348" s="214"/>
      <c r="D348" s="215" t="s">
        <v>138</v>
      </c>
      <c r="E348" s="216" t="s">
        <v>21</v>
      </c>
      <c r="F348" s="217" t="s">
        <v>265</v>
      </c>
      <c r="G348" s="214"/>
      <c r="H348" s="218">
        <v>8</v>
      </c>
      <c r="I348" s="219"/>
      <c r="J348" s="214"/>
      <c r="K348" s="214"/>
      <c r="L348" s="220"/>
      <c r="M348" s="221"/>
      <c r="N348" s="222"/>
      <c r="O348" s="222"/>
      <c r="P348" s="222"/>
      <c r="Q348" s="222"/>
      <c r="R348" s="222"/>
      <c r="S348" s="222"/>
      <c r="T348" s="223"/>
      <c r="AT348" s="224" t="s">
        <v>138</v>
      </c>
      <c r="AU348" s="224" t="s">
        <v>83</v>
      </c>
      <c r="AV348" s="12" t="s">
        <v>83</v>
      </c>
      <c r="AW348" s="12" t="s">
        <v>35</v>
      </c>
      <c r="AX348" s="12" t="s">
        <v>78</v>
      </c>
      <c r="AY348" s="224" t="s">
        <v>127</v>
      </c>
    </row>
    <row r="349" spans="2:65" s="1" customFormat="1" ht="31.5" customHeight="1">
      <c r="B349" s="39"/>
      <c r="C349" s="198" t="s">
        <v>534</v>
      </c>
      <c r="D349" s="198" t="s">
        <v>129</v>
      </c>
      <c r="E349" s="199" t="s">
        <v>535</v>
      </c>
      <c r="F349" s="200" t="s">
        <v>536</v>
      </c>
      <c r="G349" s="201" t="s">
        <v>154</v>
      </c>
      <c r="H349" s="202">
        <v>8</v>
      </c>
      <c r="I349" s="203"/>
      <c r="J349" s="204">
        <f>ROUND(I349*H349,2)</f>
        <v>0</v>
      </c>
      <c r="K349" s="200" t="s">
        <v>133</v>
      </c>
      <c r="L349" s="59"/>
      <c r="M349" s="205" t="s">
        <v>21</v>
      </c>
      <c r="N349" s="206" t="s">
        <v>44</v>
      </c>
      <c r="O349" s="40"/>
      <c r="P349" s="207">
        <f>O349*H349</f>
        <v>0</v>
      </c>
      <c r="Q349" s="207">
        <v>1.3999999999999999E-4</v>
      </c>
      <c r="R349" s="207">
        <f>Q349*H349</f>
        <v>1.1199999999999999E-3</v>
      </c>
      <c r="S349" s="207">
        <v>0</v>
      </c>
      <c r="T349" s="208">
        <f>S349*H349</f>
        <v>0</v>
      </c>
      <c r="AR349" s="22" t="s">
        <v>212</v>
      </c>
      <c r="AT349" s="22" t="s">
        <v>129</v>
      </c>
      <c r="AU349" s="22" t="s">
        <v>83</v>
      </c>
      <c r="AY349" s="22" t="s">
        <v>127</v>
      </c>
      <c r="BE349" s="209">
        <f>IF(N349="základní",J349,0)</f>
        <v>0</v>
      </c>
      <c r="BF349" s="209">
        <f>IF(N349="snížená",J349,0)</f>
        <v>0</v>
      </c>
      <c r="BG349" s="209">
        <f>IF(N349="zákl. přenesená",J349,0)</f>
        <v>0</v>
      </c>
      <c r="BH349" s="209">
        <f>IF(N349="sníž. přenesená",J349,0)</f>
        <v>0</v>
      </c>
      <c r="BI349" s="209">
        <f>IF(N349="nulová",J349,0)</f>
        <v>0</v>
      </c>
      <c r="BJ349" s="22" t="s">
        <v>83</v>
      </c>
      <c r="BK349" s="209">
        <f>ROUND(I349*H349,2)</f>
        <v>0</v>
      </c>
      <c r="BL349" s="22" t="s">
        <v>212</v>
      </c>
      <c r="BM349" s="22" t="s">
        <v>537</v>
      </c>
    </row>
    <row r="350" spans="2:65" s="1" customFormat="1" ht="27">
      <c r="B350" s="39"/>
      <c r="C350" s="61"/>
      <c r="D350" s="210" t="s">
        <v>136</v>
      </c>
      <c r="E350" s="61"/>
      <c r="F350" s="211" t="s">
        <v>156</v>
      </c>
      <c r="G350" s="61"/>
      <c r="H350" s="61"/>
      <c r="I350" s="166"/>
      <c r="J350" s="61"/>
      <c r="K350" s="61"/>
      <c r="L350" s="59"/>
      <c r="M350" s="212"/>
      <c r="N350" s="40"/>
      <c r="O350" s="40"/>
      <c r="P350" s="40"/>
      <c r="Q350" s="40"/>
      <c r="R350" s="40"/>
      <c r="S350" s="40"/>
      <c r="T350" s="76"/>
      <c r="AT350" s="22" t="s">
        <v>136</v>
      </c>
      <c r="AU350" s="22" t="s">
        <v>83</v>
      </c>
    </row>
    <row r="351" spans="2:65" s="12" customFormat="1">
      <c r="B351" s="213"/>
      <c r="C351" s="214"/>
      <c r="D351" s="215" t="s">
        <v>138</v>
      </c>
      <c r="E351" s="216" t="s">
        <v>21</v>
      </c>
      <c r="F351" s="217" t="s">
        <v>265</v>
      </c>
      <c r="G351" s="214"/>
      <c r="H351" s="218">
        <v>8</v>
      </c>
      <c r="I351" s="219"/>
      <c r="J351" s="214"/>
      <c r="K351" s="214"/>
      <c r="L351" s="220"/>
      <c r="M351" s="221"/>
      <c r="N351" s="222"/>
      <c r="O351" s="222"/>
      <c r="P351" s="222"/>
      <c r="Q351" s="222"/>
      <c r="R351" s="222"/>
      <c r="S351" s="222"/>
      <c r="T351" s="223"/>
      <c r="AT351" s="224" t="s">
        <v>138</v>
      </c>
      <c r="AU351" s="224" t="s">
        <v>83</v>
      </c>
      <c r="AV351" s="12" t="s">
        <v>83</v>
      </c>
      <c r="AW351" s="12" t="s">
        <v>35</v>
      </c>
      <c r="AX351" s="12" t="s">
        <v>78</v>
      </c>
      <c r="AY351" s="224" t="s">
        <v>127</v>
      </c>
    </row>
    <row r="352" spans="2:65" s="1" customFormat="1" ht="22.5" customHeight="1">
      <c r="B352" s="39"/>
      <c r="C352" s="228" t="s">
        <v>538</v>
      </c>
      <c r="D352" s="228" t="s">
        <v>281</v>
      </c>
      <c r="E352" s="229" t="s">
        <v>539</v>
      </c>
      <c r="F352" s="230" t="s">
        <v>540</v>
      </c>
      <c r="G352" s="231" t="s">
        <v>154</v>
      </c>
      <c r="H352" s="232">
        <v>8</v>
      </c>
      <c r="I352" s="233"/>
      <c r="J352" s="234">
        <f>ROUND(I352*H352,2)</f>
        <v>0</v>
      </c>
      <c r="K352" s="230" t="s">
        <v>133</v>
      </c>
      <c r="L352" s="235"/>
      <c r="M352" s="236" t="s">
        <v>21</v>
      </c>
      <c r="N352" s="237" t="s">
        <v>44</v>
      </c>
      <c r="O352" s="40"/>
      <c r="P352" s="207">
        <f>O352*H352</f>
        <v>0</v>
      </c>
      <c r="Q352" s="207">
        <v>1.9000000000000001E-4</v>
      </c>
      <c r="R352" s="207">
        <f>Q352*H352</f>
        <v>1.5200000000000001E-3</v>
      </c>
      <c r="S352" s="207">
        <v>0</v>
      </c>
      <c r="T352" s="208">
        <f>S352*H352</f>
        <v>0</v>
      </c>
      <c r="AR352" s="22" t="s">
        <v>284</v>
      </c>
      <c r="AT352" s="22" t="s">
        <v>281</v>
      </c>
      <c r="AU352" s="22" t="s">
        <v>83</v>
      </c>
      <c r="AY352" s="22" t="s">
        <v>127</v>
      </c>
      <c r="BE352" s="209">
        <f>IF(N352="základní",J352,0)</f>
        <v>0</v>
      </c>
      <c r="BF352" s="209">
        <f>IF(N352="snížená",J352,0)</f>
        <v>0</v>
      </c>
      <c r="BG352" s="209">
        <f>IF(N352="zákl. přenesená",J352,0)</f>
        <v>0</v>
      </c>
      <c r="BH352" s="209">
        <f>IF(N352="sníž. přenesená",J352,0)</f>
        <v>0</v>
      </c>
      <c r="BI352" s="209">
        <f>IF(N352="nulová",J352,0)</f>
        <v>0</v>
      </c>
      <c r="BJ352" s="22" t="s">
        <v>83</v>
      </c>
      <c r="BK352" s="209">
        <f>ROUND(I352*H352,2)</f>
        <v>0</v>
      </c>
      <c r="BL352" s="22" t="s">
        <v>212</v>
      </c>
      <c r="BM352" s="22" t="s">
        <v>541</v>
      </c>
    </row>
    <row r="353" spans="2:65" s="1" customFormat="1" ht="27">
      <c r="B353" s="39"/>
      <c r="C353" s="61"/>
      <c r="D353" s="210" t="s">
        <v>136</v>
      </c>
      <c r="E353" s="61"/>
      <c r="F353" s="211" t="s">
        <v>156</v>
      </c>
      <c r="G353" s="61"/>
      <c r="H353" s="61"/>
      <c r="I353" s="166"/>
      <c r="J353" s="61"/>
      <c r="K353" s="61"/>
      <c r="L353" s="59"/>
      <c r="M353" s="212"/>
      <c r="N353" s="40"/>
      <c r="O353" s="40"/>
      <c r="P353" s="40"/>
      <c r="Q353" s="40"/>
      <c r="R353" s="40"/>
      <c r="S353" s="40"/>
      <c r="T353" s="76"/>
      <c r="AT353" s="22" t="s">
        <v>136</v>
      </c>
      <c r="AU353" s="22" t="s">
        <v>83</v>
      </c>
    </row>
    <row r="354" spans="2:65" s="12" customFormat="1">
      <c r="B354" s="213"/>
      <c r="C354" s="214"/>
      <c r="D354" s="215" t="s">
        <v>138</v>
      </c>
      <c r="E354" s="216" t="s">
        <v>21</v>
      </c>
      <c r="F354" s="217" t="s">
        <v>265</v>
      </c>
      <c r="G354" s="214"/>
      <c r="H354" s="218">
        <v>8</v>
      </c>
      <c r="I354" s="219"/>
      <c r="J354" s="214"/>
      <c r="K354" s="214"/>
      <c r="L354" s="220"/>
      <c r="M354" s="221"/>
      <c r="N354" s="222"/>
      <c r="O354" s="222"/>
      <c r="P354" s="222"/>
      <c r="Q354" s="222"/>
      <c r="R354" s="222"/>
      <c r="S354" s="222"/>
      <c r="T354" s="223"/>
      <c r="AT354" s="224" t="s">
        <v>138</v>
      </c>
      <c r="AU354" s="224" t="s">
        <v>83</v>
      </c>
      <c r="AV354" s="12" t="s">
        <v>83</v>
      </c>
      <c r="AW354" s="12" t="s">
        <v>35</v>
      </c>
      <c r="AX354" s="12" t="s">
        <v>78</v>
      </c>
      <c r="AY354" s="224" t="s">
        <v>127</v>
      </c>
    </row>
    <row r="355" spans="2:65" s="1" customFormat="1" ht="22.5" customHeight="1">
      <c r="B355" s="39"/>
      <c r="C355" s="198" t="s">
        <v>542</v>
      </c>
      <c r="D355" s="198" t="s">
        <v>129</v>
      </c>
      <c r="E355" s="199" t="s">
        <v>543</v>
      </c>
      <c r="F355" s="200" t="s">
        <v>544</v>
      </c>
      <c r="G355" s="201" t="s">
        <v>154</v>
      </c>
      <c r="H355" s="202">
        <v>8</v>
      </c>
      <c r="I355" s="203"/>
      <c r="J355" s="204">
        <f>ROUND(I355*H355,2)</f>
        <v>0</v>
      </c>
      <c r="K355" s="200" t="s">
        <v>133</v>
      </c>
      <c r="L355" s="59"/>
      <c r="M355" s="205" t="s">
        <v>21</v>
      </c>
      <c r="N355" s="206" t="s">
        <v>44</v>
      </c>
      <c r="O355" s="40"/>
      <c r="P355" s="207">
        <f>O355*H355</f>
        <v>0</v>
      </c>
      <c r="Q355" s="207">
        <v>4.0000000000000003E-5</v>
      </c>
      <c r="R355" s="207">
        <f>Q355*H355</f>
        <v>3.2000000000000003E-4</v>
      </c>
      <c r="S355" s="207">
        <v>0</v>
      </c>
      <c r="T355" s="208">
        <f>S355*H355</f>
        <v>0</v>
      </c>
      <c r="AR355" s="22" t="s">
        <v>212</v>
      </c>
      <c r="AT355" s="22" t="s">
        <v>129</v>
      </c>
      <c r="AU355" s="22" t="s">
        <v>83</v>
      </c>
      <c r="AY355" s="22" t="s">
        <v>127</v>
      </c>
      <c r="BE355" s="209">
        <f>IF(N355="základní",J355,0)</f>
        <v>0</v>
      </c>
      <c r="BF355" s="209">
        <f>IF(N355="snížená",J355,0)</f>
        <v>0</v>
      </c>
      <c r="BG355" s="209">
        <f>IF(N355="zákl. přenesená",J355,0)</f>
        <v>0</v>
      </c>
      <c r="BH355" s="209">
        <f>IF(N355="sníž. přenesená",J355,0)</f>
        <v>0</v>
      </c>
      <c r="BI355" s="209">
        <f>IF(N355="nulová",J355,0)</f>
        <v>0</v>
      </c>
      <c r="BJ355" s="22" t="s">
        <v>83</v>
      </c>
      <c r="BK355" s="209">
        <f>ROUND(I355*H355,2)</f>
        <v>0</v>
      </c>
      <c r="BL355" s="22" t="s">
        <v>212</v>
      </c>
      <c r="BM355" s="22" t="s">
        <v>545</v>
      </c>
    </row>
    <row r="356" spans="2:65" s="1" customFormat="1" ht="27">
      <c r="B356" s="39"/>
      <c r="C356" s="61"/>
      <c r="D356" s="210" t="s">
        <v>136</v>
      </c>
      <c r="E356" s="61"/>
      <c r="F356" s="211" t="s">
        <v>156</v>
      </c>
      <c r="G356" s="61"/>
      <c r="H356" s="61"/>
      <c r="I356" s="166"/>
      <c r="J356" s="61"/>
      <c r="K356" s="61"/>
      <c r="L356" s="59"/>
      <c r="M356" s="212"/>
      <c r="N356" s="40"/>
      <c r="O356" s="40"/>
      <c r="P356" s="40"/>
      <c r="Q356" s="40"/>
      <c r="R356" s="40"/>
      <c r="S356" s="40"/>
      <c r="T356" s="76"/>
      <c r="AT356" s="22" t="s">
        <v>136</v>
      </c>
      <c r="AU356" s="22" t="s">
        <v>83</v>
      </c>
    </row>
    <row r="357" spans="2:65" s="12" customFormat="1">
      <c r="B357" s="213"/>
      <c r="C357" s="214"/>
      <c r="D357" s="215" t="s">
        <v>138</v>
      </c>
      <c r="E357" s="216" t="s">
        <v>21</v>
      </c>
      <c r="F357" s="217" t="s">
        <v>265</v>
      </c>
      <c r="G357" s="214"/>
      <c r="H357" s="218">
        <v>8</v>
      </c>
      <c r="I357" s="219"/>
      <c r="J357" s="214"/>
      <c r="K357" s="214"/>
      <c r="L357" s="220"/>
      <c r="M357" s="221"/>
      <c r="N357" s="222"/>
      <c r="O357" s="222"/>
      <c r="P357" s="222"/>
      <c r="Q357" s="222"/>
      <c r="R357" s="222"/>
      <c r="S357" s="222"/>
      <c r="T357" s="223"/>
      <c r="AT357" s="224" t="s">
        <v>138</v>
      </c>
      <c r="AU357" s="224" t="s">
        <v>83</v>
      </c>
      <c r="AV357" s="12" t="s">
        <v>83</v>
      </c>
      <c r="AW357" s="12" t="s">
        <v>35</v>
      </c>
      <c r="AX357" s="12" t="s">
        <v>78</v>
      </c>
      <c r="AY357" s="224" t="s">
        <v>127</v>
      </c>
    </row>
    <row r="358" spans="2:65" s="1" customFormat="1" ht="22.5" customHeight="1">
      <c r="B358" s="39"/>
      <c r="C358" s="228" t="s">
        <v>546</v>
      </c>
      <c r="D358" s="228" t="s">
        <v>281</v>
      </c>
      <c r="E358" s="229" t="s">
        <v>547</v>
      </c>
      <c r="F358" s="230" t="s">
        <v>548</v>
      </c>
      <c r="G358" s="231" t="s">
        <v>154</v>
      </c>
      <c r="H358" s="232">
        <v>8</v>
      </c>
      <c r="I358" s="233"/>
      <c r="J358" s="234">
        <f>ROUND(I358*H358,2)</f>
        <v>0</v>
      </c>
      <c r="K358" s="230" t="s">
        <v>133</v>
      </c>
      <c r="L358" s="235"/>
      <c r="M358" s="236" t="s">
        <v>21</v>
      </c>
      <c r="N358" s="237" t="s">
        <v>44</v>
      </c>
      <c r="O358" s="40"/>
      <c r="P358" s="207">
        <f>O358*H358</f>
        <v>0</v>
      </c>
      <c r="Q358" s="207">
        <v>1.8E-3</v>
      </c>
      <c r="R358" s="207">
        <f>Q358*H358</f>
        <v>1.44E-2</v>
      </c>
      <c r="S358" s="207">
        <v>0</v>
      </c>
      <c r="T358" s="208">
        <f>S358*H358</f>
        <v>0</v>
      </c>
      <c r="AR358" s="22" t="s">
        <v>284</v>
      </c>
      <c r="AT358" s="22" t="s">
        <v>281</v>
      </c>
      <c r="AU358" s="22" t="s">
        <v>83</v>
      </c>
      <c r="AY358" s="22" t="s">
        <v>127</v>
      </c>
      <c r="BE358" s="209">
        <f>IF(N358="základní",J358,0)</f>
        <v>0</v>
      </c>
      <c r="BF358" s="209">
        <f>IF(N358="snížená",J358,0)</f>
        <v>0</v>
      </c>
      <c r="BG358" s="209">
        <f>IF(N358="zákl. přenesená",J358,0)</f>
        <v>0</v>
      </c>
      <c r="BH358" s="209">
        <f>IF(N358="sníž. přenesená",J358,0)</f>
        <v>0</v>
      </c>
      <c r="BI358" s="209">
        <f>IF(N358="nulová",J358,0)</f>
        <v>0</v>
      </c>
      <c r="BJ358" s="22" t="s">
        <v>83</v>
      </c>
      <c r="BK358" s="209">
        <f>ROUND(I358*H358,2)</f>
        <v>0</v>
      </c>
      <c r="BL358" s="22" t="s">
        <v>212</v>
      </c>
      <c r="BM358" s="22" t="s">
        <v>549</v>
      </c>
    </row>
    <row r="359" spans="2:65" s="1" customFormat="1" ht="27">
      <c r="B359" s="39"/>
      <c r="C359" s="61"/>
      <c r="D359" s="210" t="s">
        <v>136</v>
      </c>
      <c r="E359" s="61"/>
      <c r="F359" s="211" t="s">
        <v>156</v>
      </c>
      <c r="G359" s="61"/>
      <c r="H359" s="61"/>
      <c r="I359" s="166"/>
      <c r="J359" s="61"/>
      <c r="K359" s="61"/>
      <c r="L359" s="59"/>
      <c r="M359" s="212"/>
      <c r="N359" s="40"/>
      <c r="O359" s="40"/>
      <c r="P359" s="40"/>
      <c r="Q359" s="40"/>
      <c r="R359" s="40"/>
      <c r="S359" s="40"/>
      <c r="T359" s="76"/>
      <c r="AT359" s="22" t="s">
        <v>136</v>
      </c>
      <c r="AU359" s="22" t="s">
        <v>83</v>
      </c>
    </row>
    <row r="360" spans="2:65" s="12" customFormat="1">
      <c r="B360" s="213"/>
      <c r="C360" s="214"/>
      <c r="D360" s="215" t="s">
        <v>138</v>
      </c>
      <c r="E360" s="216" t="s">
        <v>21</v>
      </c>
      <c r="F360" s="217" t="s">
        <v>265</v>
      </c>
      <c r="G360" s="214"/>
      <c r="H360" s="218">
        <v>8</v>
      </c>
      <c r="I360" s="219"/>
      <c r="J360" s="214"/>
      <c r="K360" s="214"/>
      <c r="L360" s="220"/>
      <c r="M360" s="221"/>
      <c r="N360" s="222"/>
      <c r="O360" s="222"/>
      <c r="P360" s="222"/>
      <c r="Q360" s="222"/>
      <c r="R360" s="222"/>
      <c r="S360" s="222"/>
      <c r="T360" s="223"/>
      <c r="AT360" s="224" t="s">
        <v>138</v>
      </c>
      <c r="AU360" s="224" t="s">
        <v>83</v>
      </c>
      <c r="AV360" s="12" t="s">
        <v>83</v>
      </c>
      <c r="AW360" s="12" t="s">
        <v>35</v>
      </c>
      <c r="AX360" s="12" t="s">
        <v>78</v>
      </c>
      <c r="AY360" s="224" t="s">
        <v>127</v>
      </c>
    </row>
    <row r="361" spans="2:65" s="1" customFormat="1" ht="44.25" customHeight="1">
      <c r="B361" s="39"/>
      <c r="C361" s="198" t="s">
        <v>550</v>
      </c>
      <c r="D361" s="198" t="s">
        <v>129</v>
      </c>
      <c r="E361" s="199" t="s">
        <v>551</v>
      </c>
      <c r="F361" s="200" t="s">
        <v>552</v>
      </c>
      <c r="G361" s="201" t="s">
        <v>455</v>
      </c>
      <c r="H361" s="202">
        <v>8</v>
      </c>
      <c r="I361" s="203"/>
      <c r="J361" s="204">
        <f>ROUND(I361*H361,2)</f>
        <v>0</v>
      </c>
      <c r="K361" s="200" t="s">
        <v>133</v>
      </c>
      <c r="L361" s="59"/>
      <c r="M361" s="205" t="s">
        <v>21</v>
      </c>
      <c r="N361" s="206" t="s">
        <v>44</v>
      </c>
      <c r="O361" s="40"/>
      <c r="P361" s="207">
        <f>O361*H361</f>
        <v>0</v>
      </c>
      <c r="Q361" s="207">
        <v>1.5339999999999999E-2</v>
      </c>
      <c r="R361" s="207">
        <f>Q361*H361</f>
        <v>0.12272</v>
      </c>
      <c r="S361" s="207">
        <v>0</v>
      </c>
      <c r="T361" s="208">
        <f>S361*H361</f>
        <v>0</v>
      </c>
      <c r="AR361" s="22" t="s">
        <v>212</v>
      </c>
      <c r="AT361" s="22" t="s">
        <v>129</v>
      </c>
      <c r="AU361" s="22" t="s">
        <v>83</v>
      </c>
      <c r="AY361" s="22" t="s">
        <v>127</v>
      </c>
      <c r="BE361" s="209">
        <f>IF(N361="základní",J361,0)</f>
        <v>0</v>
      </c>
      <c r="BF361" s="209">
        <f>IF(N361="snížená",J361,0)</f>
        <v>0</v>
      </c>
      <c r="BG361" s="209">
        <f>IF(N361="zákl. přenesená",J361,0)</f>
        <v>0</v>
      </c>
      <c r="BH361" s="209">
        <f>IF(N361="sníž. přenesená",J361,0)</f>
        <v>0</v>
      </c>
      <c r="BI361" s="209">
        <f>IF(N361="nulová",J361,0)</f>
        <v>0</v>
      </c>
      <c r="BJ361" s="22" t="s">
        <v>83</v>
      </c>
      <c r="BK361" s="209">
        <f>ROUND(I361*H361,2)</f>
        <v>0</v>
      </c>
      <c r="BL361" s="22" t="s">
        <v>212</v>
      </c>
      <c r="BM361" s="22" t="s">
        <v>553</v>
      </c>
    </row>
    <row r="362" spans="2:65" s="1" customFormat="1" ht="27">
      <c r="B362" s="39"/>
      <c r="C362" s="61"/>
      <c r="D362" s="210" t="s">
        <v>136</v>
      </c>
      <c r="E362" s="61"/>
      <c r="F362" s="211" t="s">
        <v>156</v>
      </c>
      <c r="G362" s="61"/>
      <c r="H362" s="61"/>
      <c r="I362" s="166"/>
      <c r="J362" s="61"/>
      <c r="K362" s="61"/>
      <c r="L362" s="59"/>
      <c r="M362" s="212"/>
      <c r="N362" s="40"/>
      <c r="O362" s="40"/>
      <c r="P362" s="40"/>
      <c r="Q362" s="40"/>
      <c r="R362" s="40"/>
      <c r="S362" s="40"/>
      <c r="T362" s="76"/>
      <c r="AT362" s="22" t="s">
        <v>136</v>
      </c>
      <c r="AU362" s="22" t="s">
        <v>83</v>
      </c>
    </row>
    <row r="363" spans="2:65" s="12" customFormat="1">
      <c r="B363" s="213"/>
      <c r="C363" s="214"/>
      <c r="D363" s="215" t="s">
        <v>138</v>
      </c>
      <c r="E363" s="216" t="s">
        <v>21</v>
      </c>
      <c r="F363" s="217" t="s">
        <v>265</v>
      </c>
      <c r="G363" s="214"/>
      <c r="H363" s="218">
        <v>8</v>
      </c>
      <c r="I363" s="219"/>
      <c r="J363" s="214"/>
      <c r="K363" s="214"/>
      <c r="L363" s="220"/>
      <c r="M363" s="221"/>
      <c r="N363" s="222"/>
      <c r="O363" s="222"/>
      <c r="P363" s="222"/>
      <c r="Q363" s="222"/>
      <c r="R363" s="222"/>
      <c r="S363" s="222"/>
      <c r="T363" s="223"/>
      <c r="AT363" s="224" t="s">
        <v>138</v>
      </c>
      <c r="AU363" s="224" t="s">
        <v>83</v>
      </c>
      <c r="AV363" s="12" t="s">
        <v>83</v>
      </c>
      <c r="AW363" s="12" t="s">
        <v>35</v>
      </c>
      <c r="AX363" s="12" t="s">
        <v>78</v>
      </c>
      <c r="AY363" s="224" t="s">
        <v>127</v>
      </c>
    </row>
    <row r="364" spans="2:65" s="1" customFormat="1" ht="22.5" customHeight="1">
      <c r="B364" s="39"/>
      <c r="C364" s="198" t="s">
        <v>554</v>
      </c>
      <c r="D364" s="198" t="s">
        <v>129</v>
      </c>
      <c r="E364" s="199" t="s">
        <v>555</v>
      </c>
      <c r="F364" s="200" t="s">
        <v>556</v>
      </c>
      <c r="G364" s="201" t="s">
        <v>455</v>
      </c>
      <c r="H364" s="202">
        <v>8</v>
      </c>
      <c r="I364" s="203"/>
      <c r="J364" s="204">
        <f>ROUND(I364*H364,2)</f>
        <v>0</v>
      </c>
      <c r="K364" s="200" t="s">
        <v>133</v>
      </c>
      <c r="L364" s="59"/>
      <c r="M364" s="205" t="s">
        <v>21</v>
      </c>
      <c r="N364" s="206" t="s">
        <v>44</v>
      </c>
      <c r="O364" s="40"/>
      <c r="P364" s="207">
        <f>O364*H364</f>
        <v>0</v>
      </c>
      <c r="Q364" s="207">
        <v>8.8000000000000003E-4</v>
      </c>
      <c r="R364" s="207">
        <f>Q364*H364</f>
        <v>7.0400000000000003E-3</v>
      </c>
      <c r="S364" s="207">
        <v>0</v>
      </c>
      <c r="T364" s="208">
        <f>S364*H364</f>
        <v>0</v>
      </c>
      <c r="AR364" s="22" t="s">
        <v>212</v>
      </c>
      <c r="AT364" s="22" t="s">
        <v>129</v>
      </c>
      <c r="AU364" s="22" t="s">
        <v>83</v>
      </c>
      <c r="AY364" s="22" t="s">
        <v>127</v>
      </c>
      <c r="BE364" s="209">
        <f>IF(N364="základní",J364,0)</f>
        <v>0</v>
      </c>
      <c r="BF364" s="209">
        <f>IF(N364="snížená",J364,0)</f>
        <v>0</v>
      </c>
      <c r="BG364" s="209">
        <f>IF(N364="zákl. přenesená",J364,0)</f>
        <v>0</v>
      </c>
      <c r="BH364" s="209">
        <f>IF(N364="sníž. přenesená",J364,0)</f>
        <v>0</v>
      </c>
      <c r="BI364" s="209">
        <f>IF(N364="nulová",J364,0)</f>
        <v>0</v>
      </c>
      <c r="BJ364" s="22" t="s">
        <v>83</v>
      </c>
      <c r="BK364" s="209">
        <f>ROUND(I364*H364,2)</f>
        <v>0</v>
      </c>
      <c r="BL364" s="22" t="s">
        <v>212</v>
      </c>
      <c r="BM364" s="22" t="s">
        <v>557</v>
      </c>
    </row>
    <row r="365" spans="2:65" s="1" customFormat="1" ht="27">
      <c r="B365" s="39"/>
      <c r="C365" s="61"/>
      <c r="D365" s="210" t="s">
        <v>136</v>
      </c>
      <c r="E365" s="61"/>
      <c r="F365" s="211" t="s">
        <v>156</v>
      </c>
      <c r="G365" s="61"/>
      <c r="H365" s="61"/>
      <c r="I365" s="166"/>
      <c r="J365" s="61"/>
      <c r="K365" s="61"/>
      <c r="L365" s="59"/>
      <c r="M365" s="212"/>
      <c r="N365" s="40"/>
      <c r="O365" s="40"/>
      <c r="P365" s="40"/>
      <c r="Q365" s="40"/>
      <c r="R365" s="40"/>
      <c r="S365" s="40"/>
      <c r="T365" s="76"/>
      <c r="AT365" s="22" t="s">
        <v>136</v>
      </c>
      <c r="AU365" s="22" t="s">
        <v>83</v>
      </c>
    </row>
    <row r="366" spans="2:65" s="12" customFormat="1">
      <c r="B366" s="213"/>
      <c r="C366" s="214"/>
      <c r="D366" s="215" t="s">
        <v>138</v>
      </c>
      <c r="E366" s="216" t="s">
        <v>21</v>
      </c>
      <c r="F366" s="217" t="s">
        <v>265</v>
      </c>
      <c r="G366" s="214"/>
      <c r="H366" s="218">
        <v>8</v>
      </c>
      <c r="I366" s="219"/>
      <c r="J366" s="214"/>
      <c r="K366" s="214"/>
      <c r="L366" s="220"/>
      <c r="M366" s="221"/>
      <c r="N366" s="222"/>
      <c r="O366" s="222"/>
      <c r="P366" s="222"/>
      <c r="Q366" s="222"/>
      <c r="R366" s="222"/>
      <c r="S366" s="222"/>
      <c r="T366" s="223"/>
      <c r="AT366" s="224" t="s">
        <v>138</v>
      </c>
      <c r="AU366" s="224" t="s">
        <v>83</v>
      </c>
      <c r="AV366" s="12" t="s">
        <v>83</v>
      </c>
      <c r="AW366" s="12" t="s">
        <v>35</v>
      </c>
      <c r="AX366" s="12" t="s">
        <v>78</v>
      </c>
      <c r="AY366" s="224" t="s">
        <v>127</v>
      </c>
    </row>
    <row r="367" spans="2:65" s="1" customFormat="1" ht="22.5" customHeight="1">
      <c r="B367" s="39"/>
      <c r="C367" s="228" t="s">
        <v>558</v>
      </c>
      <c r="D367" s="228" t="s">
        <v>281</v>
      </c>
      <c r="E367" s="229" t="s">
        <v>559</v>
      </c>
      <c r="F367" s="230" t="s">
        <v>560</v>
      </c>
      <c r="G367" s="231" t="s">
        <v>154</v>
      </c>
      <c r="H367" s="232">
        <v>8</v>
      </c>
      <c r="I367" s="233"/>
      <c r="J367" s="234">
        <f>ROUND(I367*H367,2)</f>
        <v>0</v>
      </c>
      <c r="K367" s="230" t="s">
        <v>133</v>
      </c>
      <c r="L367" s="235"/>
      <c r="M367" s="236" t="s">
        <v>21</v>
      </c>
      <c r="N367" s="237" t="s">
        <v>44</v>
      </c>
      <c r="O367" s="40"/>
      <c r="P367" s="207">
        <f>O367*H367</f>
        <v>0</v>
      </c>
      <c r="Q367" s="207">
        <v>1.2999999999999999E-2</v>
      </c>
      <c r="R367" s="207">
        <f>Q367*H367</f>
        <v>0.104</v>
      </c>
      <c r="S367" s="207">
        <v>0</v>
      </c>
      <c r="T367" s="208">
        <f>S367*H367</f>
        <v>0</v>
      </c>
      <c r="AR367" s="22" t="s">
        <v>284</v>
      </c>
      <c r="AT367" s="22" t="s">
        <v>281</v>
      </c>
      <c r="AU367" s="22" t="s">
        <v>83</v>
      </c>
      <c r="AY367" s="22" t="s">
        <v>127</v>
      </c>
      <c r="BE367" s="209">
        <f>IF(N367="základní",J367,0)</f>
        <v>0</v>
      </c>
      <c r="BF367" s="209">
        <f>IF(N367="snížená",J367,0)</f>
        <v>0</v>
      </c>
      <c r="BG367" s="209">
        <f>IF(N367="zákl. přenesená",J367,0)</f>
        <v>0</v>
      </c>
      <c r="BH367" s="209">
        <f>IF(N367="sníž. přenesená",J367,0)</f>
        <v>0</v>
      </c>
      <c r="BI367" s="209">
        <f>IF(N367="nulová",J367,0)</f>
        <v>0</v>
      </c>
      <c r="BJ367" s="22" t="s">
        <v>83</v>
      </c>
      <c r="BK367" s="209">
        <f>ROUND(I367*H367,2)</f>
        <v>0</v>
      </c>
      <c r="BL367" s="22" t="s">
        <v>212</v>
      </c>
      <c r="BM367" s="22" t="s">
        <v>561</v>
      </c>
    </row>
    <row r="368" spans="2:65" s="1" customFormat="1" ht="27">
      <c r="B368" s="39"/>
      <c r="C368" s="61"/>
      <c r="D368" s="210" t="s">
        <v>136</v>
      </c>
      <c r="E368" s="61"/>
      <c r="F368" s="211" t="s">
        <v>156</v>
      </c>
      <c r="G368" s="61"/>
      <c r="H368" s="61"/>
      <c r="I368" s="166"/>
      <c r="J368" s="61"/>
      <c r="K368" s="61"/>
      <c r="L368" s="59"/>
      <c r="M368" s="212"/>
      <c r="N368" s="40"/>
      <c r="O368" s="40"/>
      <c r="P368" s="40"/>
      <c r="Q368" s="40"/>
      <c r="R368" s="40"/>
      <c r="S368" s="40"/>
      <c r="T368" s="76"/>
      <c r="AT368" s="22" t="s">
        <v>136</v>
      </c>
      <c r="AU368" s="22" t="s">
        <v>83</v>
      </c>
    </row>
    <row r="369" spans="2:65" s="12" customFormat="1">
      <c r="B369" s="213"/>
      <c r="C369" s="214"/>
      <c r="D369" s="215" t="s">
        <v>138</v>
      </c>
      <c r="E369" s="216" t="s">
        <v>21</v>
      </c>
      <c r="F369" s="217" t="s">
        <v>265</v>
      </c>
      <c r="G369" s="214"/>
      <c r="H369" s="218">
        <v>8</v>
      </c>
      <c r="I369" s="219"/>
      <c r="J369" s="214"/>
      <c r="K369" s="214"/>
      <c r="L369" s="220"/>
      <c r="M369" s="221"/>
      <c r="N369" s="222"/>
      <c r="O369" s="222"/>
      <c r="P369" s="222"/>
      <c r="Q369" s="222"/>
      <c r="R369" s="222"/>
      <c r="S369" s="222"/>
      <c r="T369" s="223"/>
      <c r="AT369" s="224" t="s">
        <v>138</v>
      </c>
      <c r="AU369" s="224" t="s">
        <v>83</v>
      </c>
      <c r="AV369" s="12" t="s">
        <v>83</v>
      </c>
      <c r="AW369" s="12" t="s">
        <v>35</v>
      </c>
      <c r="AX369" s="12" t="s">
        <v>78</v>
      </c>
      <c r="AY369" s="224" t="s">
        <v>127</v>
      </c>
    </row>
    <row r="370" spans="2:65" s="1" customFormat="1" ht="31.5" customHeight="1">
      <c r="B370" s="39"/>
      <c r="C370" s="228" t="s">
        <v>562</v>
      </c>
      <c r="D370" s="228" t="s">
        <v>281</v>
      </c>
      <c r="E370" s="229" t="s">
        <v>563</v>
      </c>
      <c r="F370" s="230" t="s">
        <v>564</v>
      </c>
      <c r="G370" s="231" t="s">
        <v>154</v>
      </c>
      <c r="H370" s="232">
        <v>8</v>
      </c>
      <c r="I370" s="233"/>
      <c r="J370" s="234">
        <f>ROUND(I370*H370,2)</f>
        <v>0</v>
      </c>
      <c r="K370" s="230" t="s">
        <v>133</v>
      </c>
      <c r="L370" s="235"/>
      <c r="M370" s="236" t="s">
        <v>21</v>
      </c>
      <c r="N370" s="237" t="s">
        <v>44</v>
      </c>
      <c r="O370" s="40"/>
      <c r="P370" s="207">
        <f>O370*H370</f>
        <v>0</v>
      </c>
      <c r="Q370" s="207">
        <v>3.3E-4</v>
      </c>
      <c r="R370" s="207">
        <f>Q370*H370</f>
        <v>2.64E-3</v>
      </c>
      <c r="S370" s="207">
        <v>0</v>
      </c>
      <c r="T370" s="208">
        <f>S370*H370</f>
        <v>0</v>
      </c>
      <c r="AR370" s="22" t="s">
        <v>284</v>
      </c>
      <c r="AT370" s="22" t="s">
        <v>281</v>
      </c>
      <c r="AU370" s="22" t="s">
        <v>83</v>
      </c>
      <c r="AY370" s="22" t="s">
        <v>127</v>
      </c>
      <c r="BE370" s="209">
        <f>IF(N370="základní",J370,0)</f>
        <v>0</v>
      </c>
      <c r="BF370" s="209">
        <f>IF(N370="snížená",J370,0)</f>
        <v>0</v>
      </c>
      <c r="BG370" s="209">
        <f>IF(N370="zákl. přenesená",J370,0)</f>
        <v>0</v>
      </c>
      <c r="BH370" s="209">
        <f>IF(N370="sníž. přenesená",J370,0)</f>
        <v>0</v>
      </c>
      <c r="BI370" s="209">
        <f>IF(N370="nulová",J370,0)</f>
        <v>0</v>
      </c>
      <c r="BJ370" s="22" t="s">
        <v>83</v>
      </c>
      <c r="BK370" s="209">
        <f>ROUND(I370*H370,2)</f>
        <v>0</v>
      </c>
      <c r="BL370" s="22" t="s">
        <v>212</v>
      </c>
      <c r="BM370" s="22" t="s">
        <v>565</v>
      </c>
    </row>
    <row r="371" spans="2:65" s="1" customFormat="1" ht="27">
      <c r="B371" s="39"/>
      <c r="C371" s="61"/>
      <c r="D371" s="210" t="s">
        <v>136</v>
      </c>
      <c r="E371" s="61"/>
      <c r="F371" s="211" t="s">
        <v>156</v>
      </c>
      <c r="G371" s="61"/>
      <c r="H371" s="61"/>
      <c r="I371" s="166"/>
      <c r="J371" s="61"/>
      <c r="K371" s="61"/>
      <c r="L371" s="59"/>
      <c r="M371" s="212"/>
      <c r="N371" s="40"/>
      <c r="O371" s="40"/>
      <c r="P371" s="40"/>
      <c r="Q371" s="40"/>
      <c r="R371" s="40"/>
      <c r="S371" s="40"/>
      <c r="T371" s="76"/>
      <c r="AT371" s="22" t="s">
        <v>136</v>
      </c>
      <c r="AU371" s="22" t="s">
        <v>83</v>
      </c>
    </row>
    <row r="372" spans="2:65" s="12" customFormat="1">
      <c r="B372" s="213"/>
      <c r="C372" s="214"/>
      <c r="D372" s="215" t="s">
        <v>138</v>
      </c>
      <c r="E372" s="216" t="s">
        <v>21</v>
      </c>
      <c r="F372" s="217" t="s">
        <v>265</v>
      </c>
      <c r="G372" s="214"/>
      <c r="H372" s="218">
        <v>8</v>
      </c>
      <c r="I372" s="219"/>
      <c r="J372" s="214"/>
      <c r="K372" s="214"/>
      <c r="L372" s="220"/>
      <c r="M372" s="221"/>
      <c r="N372" s="222"/>
      <c r="O372" s="222"/>
      <c r="P372" s="222"/>
      <c r="Q372" s="222"/>
      <c r="R372" s="222"/>
      <c r="S372" s="222"/>
      <c r="T372" s="223"/>
      <c r="AT372" s="224" t="s">
        <v>138</v>
      </c>
      <c r="AU372" s="224" t="s">
        <v>83</v>
      </c>
      <c r="AV372" s="12" t="s">
        <v>83</v>
      </c>
      <c r="AW372" s="12" t="s">
        <v>35</v>
      </c>
      <c r="AX372" s="12" t="s">
        <v>78</v>
      </c>
      <c r="AY372" s="224" t="s">
        <v>127</v>
      </c>
    </row>
    <row r="373" spans="2:65" s="1" customFormat="1" ht="22.5" customHeight="1">
      <c r="B373" s="39"/>
      <c r="C373" s="198" t="s">
        <v>566</v>
      </c>
      <c r="D373" s="198" t="s">
        <v>129</v>
      </c>
      <c r="E373" s="199" t="s">
        <v>567</v>
      </c>
      <c r="F373" s="200" t="s">
        <v>568</v>
      </c>
      <c r="G373" s="201" t="s">
        <v>154</v>
      </c>
      <c r="H373" s="202">
        <v>8</v>
      </c>
      <c r="I373" s="203"/>
      <c r="J373" s="204">
        <f>ROUND(I373*H373,2)</f>
        <v>0</v>
      </c>
      <c r="K373" s="200" t="s">
        <v>133</v>
      </c>
      <c r="L373" s="59"/>
      <c r="M373" s="205" t="s">
        <v>21</v>
      </c>
      <c r="N373" s="206" t="s">
        <v>44</v>
      </c>
      <c r="O373" s="40"/>
      <c r="P373" s="207">
        <f>O373*H373</f>
        <v>0</v>
      </c>
      <c r="Q373" s="207">
        <v>1.2999999999999999E-4</v>
      </c>
      <c r="R373" s="207">
        <f>Q373*H373</f>
        <v>1.0399999999999999E-3</v>
      </c>
      <c r="S373" s="207">
        <v>0</v>
      </c>
      <c r="T373" s="208">
        <f>S373*H373</f>
        <v>0</v>
      </c>
      <c r="AR373" s="22" t="s">
        <v>212</v>
      </c>
      <c r="AT373" s="22" t="s">
        <v>129</v>
      </c>
      <c r="AU373" s="22" t="s">
        <v>83</v>
      </c>
      <c r="AY373" s="22" t="s">
        <v>127</v>
      </c>
      <c r="BE373" s="209">
        <f>IF(N373="základní",J373,0)</f>
        <v>0</v>
      </c>
      <c r="BF373" s="209">
        <f>IF(N373="snížená",J373,0)</f>
        <v>0</v>
      </c>
      <c r="BG373" s="209">
        <f>IF(N373="zákl. přenesená",J373,0)</f>
        <v>0</v>
      </c>
      <c r="BH373" s="209">
        <f>IF(N373="sníž. přenesená",J373,0)</f>
        <v>0</v>
      </c>
      <c r="BI373" s="209">
        <f>IF(N373="nulová",J373,0)</f>
        <v>0</v>
      </c>
      <c r="BJ373" s="22" t="s">
        <v>83</v>
      </c>
      <c r="BK373" s="209">
        <f>ROUND(I373*H373,2)</f>
        <v>0</v>
      </c>
      <c r="BL373" s="22" t="s">
        <v>212</v>
      </c>
      <c r="BM373" s="22" t="s">
        <v>569</v>
      </c>
    </row>
    <row r="374" spans="2:65" s="1" customFormat="1" ht="27">
      <c r="B374" s="39"/>
      <c r="C374" s="61"/>
      <c r="D374" s="210" t="s">
        <v>136</v>
      </c>
      <c r="E374" s="61"/>
      <c r="F374" s="211" t="s">
        <v>156</v>
      </c>
      <c r="G374" s="61"/>
      <c r="H374" s="61"/>
      <c r="I374" s="166"/>
      <c r="J374" s="61"/>
      <c r="K374" s="61"/>
      <c r="L374" s="59"/>
      <c r="M374" s="212"/>
      <c r="N374" s="40"/>
      <c r="O374" s="40"/>
      <c r="P374" s="40"/>
      <c r="Q374" s="40"/>
      <c r="R374" s="40"/>
      <c r="S374" s="40"/>
      <c r="T374" s="76"/>
      <c r="AT374" s="22" t="s">
        <v>136</v>
      </c>
      <c r="AU374" s="22" t="s">
        <v>83</v>
      </c>
    </row>
    <row r="375" spans="2:65" s="12" customFormat="1">
      <c r="B375" s="213"/>
      <c r="C375" s="214"/>
      <c r="D375" s="215" t="s">
        <v>138</v>
      </c>
      <c r="E375" s="216" t="s">
        <v>21</v>
      </c>
      <c r="F375" s="217" t="s">
        <v>265</v>
      </c>
      <c r="G375" s="214"/>
      <c r="H375" s="218">
        <v>8</v>
      </c>
      <c r="I375" s="219"/>
      <c r="J375" s="214"/>
      <c r="K375" s="214"/>
      <c r="L375" s="220"/>
      <c r="M375" s="221"/>
      <c r="N375" s="222"/>
      <c r="O375" s="222"/>
      <c r="P375" s="222"/>
      <c r="Q375" s="222"/>
      <c r="R375" s="222"/>
      <c r="S375" s="222"/>
      <c r="T375" s="223"/>
      <c r="AT375" s="224" t="s">
        <v>138</v>
      </c>
      <c r="AU375" s="224" t="s">
        <v>83</v>
      </c>
      <c r="AV375" s="12" t="s">
        <v>83</v>
      </c>
      <c r="AW375" s="12" t="s">
        <v>35</v>
      </c>
      <c r="AX375" s="12" t="s">
        <v>78</v>
      </c>
      <c r="AY375" s="224" t="s">
        <v>127</v>
      </c>
    </row>
    <row r="376" spans="2:65" s="1" customFormat="1" ht="22.5" customHeight="1">
      <c r="B376" s="39"/>
      <c r="C376" s="228" t="s">
        <v>570</v>
      </c>
      <c r="D376" s="228" t="s">
        <v>281</v>
      </c>
      <c r="E376" s="229" t="s">
        <v>571</v>
      </c>
      <c r="F376" s="230" t="s">
        <v>572</v>
      </c>
      <c r="G376" s="231" t="s">
        <v>154</v>
      </c>
      <c r="H376" s="232">
        <v>8</v>
      </c>
      <c r="I376" s="233"/>
      <c r="J376" s="234">
        <f>ROUND(I376*H376,2)</f>
        <v>0</v>
      </c>
      <c r="K376" s="230" t="s">
        <v>133</v>
      </c>
      <c r="L376" s="235"/>
      <c r="M376" s="236" t="s">
        <v>21</v>
      </c>
      <c r="N376" s="237" t="s">
        <v>44</v>
      </c>
      <c r="O376" s="40"/>
      <c r="P376" s="207">
        <f>O376*H376</f>
        <v>0</v>
      </c>
      <c r="Q376" s="207">
        <v>1.57E-3</v>
      </c>
      <c r="R376" s="207">
        <f>Q376*H376</f>
        <v>1.256E-2</v>
      </c>
      <c r="S376" s="207">
        <v>0</v>
      </c>
      <c r="T376" s="208">
        <f>S376*H376</f>
        <v>0</v>
      </c>
      <c r="AR376" s="22" t="s">
        <v>284</v>
      </c>
      <c r="AT376" s="22" t="s">
        <v>281</v>
      </c>
      <c r="AU376" s="22" t="s">
        <v>83</v>
      </c>
      <c r="AY376" s="22" t="s">
        <v>127</v>
      </c>
      <c r="BE376" s="209">
        <f>IF(N376="základní",J376,0)</f>
        <v>0</v>
      </c>
      <c r="BF376" s="209">
        <f>IF(N376="snížená",J376,0)</f>
        <v>0</v>
      </c>
      <c r="BG376" s="209">
        <f>IF(N376="zákl. přenesená",J376,0)</f>
        <v>0</v>
      </c>
      <c r="BH376" s="209">
        <f>IF(N376="sníž. přenesená",J376,0)</f>
        <v>0</v>
      </c>
      <c r="BI376" s="209">
        <f>IF(N376="nulová",J376,0)</f>
        <v>0</v>
      </c>
      <c r="BJ376" s="22" t="s">
        <v>83</v>
      </c>
      <c r="BK376" s="209">
        <f>ROUND(I376*H376,2)</f>
        <v>0</v>
      </c>
      <c r="BL376" s="22" t="s">
        <v>212</v>
      </c>
      <c r="BM376" s="22" t="s">
        <v>573</v>
      </c>
    </row>
    <row r="377" spans="2:65" s="1" customFormat="1" ht="27">
      <c r="B377" s="39"/>
      <c r="C377" s="61"/>
      <c r="D377" s="210" t="s">
        <v>136</v>
      </c>
      <c r="E377" s="61"/>
      <c r="F377" s="211" t="s">
        <v>156</v>
      </c>
      <c r="G377" s="61"/>
      <c r="H377" s="61"/>
      <c r="I377" s="166"/>
      <c r="J377" s="61"/>
      <c r="K377" s="61"/>
      <c r="L377" s="59"/>
      <c r="M377" s="212"/>
      <c r="N377" s="40"/>
      <c r="O377" s="40"/>
      <c r="P377" s="40"/>
      <c r="Q377" s="40"/>
      <c r="R377" s="40"/>
      <c r="S377" s="40"/>
      <c r="T377" s="76"/>
      <c r="AT377" s="22" t="s">
        <v>136</v>
      </c>
      <c r="AU377" s="22" t="s">
        <v>83</v>
      </c>
    </row>
    <row r="378" spans="2:65" s="12" customFormat="1">
      <c r="B378" s="213"/>
      <c r="C378" s="214"/>
      <c r="D378" s="215" t="s">
        <v>138</v>
      </c>
      <c r="E378" s="216" t="s">
        <v>21</v>
      </c>
      <c r="F378" s="217" t="s">
        <v>265</v>
      </c>
      <c r="G378" s="214"/>
      <c r="H378" s="218">
        <v>8</v>
      </c>
      <c r="I378" s="219"/>
      <c r="J378" s="214"/>
      <c r="K378" s="214"/>
      <c r="L378" s="220"/>
      <c r="M378" s="221"/>
      <c r="N378" s="222"/>
      <c r="O378" s="222"/>
      <c r="P378" s="222"/>
      <c r="Q378" s="222"/>
      <c r="R378" s="222"/>
      <c r="S378" s="222"/>
      <c r="T378" s="223"/>
      <c r="AT378" s="224" t="s">
        <v>138</v>
      </c>
      <c r="AU378" s="224" t="s">
        <v>83</v>
      </c>
      <c r="AV378" s="12" t="s">
        <v>83</v>
      </c>
      <c r="AW378" s="12" t="s">
        <v>35</v>
      </c>
      <c r="AX378" s="12" t="s">
        <v>78</v>
      </c>
      <c r="AY378" s="224" t="s">
        <v>127</v>
      </c>
    </row>
    <row r="379" spans="2:65" s="1" customFormat="1" ht="22.5" customHeight="1">
      <c r="B379" s="39"/>
      <c r="C379" s="228" t="s">
        <v>574</v>
      </c>
      <c r="D379" s="228" t="s">
        <v>281</v>
      </c>
      <c r="E379" s="229" t="s">
        <v>575</v>
      </c>
      <c r="F379" s="230" t="s">
        <v>576</v>
      </c>
      <c r="G379" s="231" t="s">
        <v>154</v>
      </c>
      <c r="H379" s="232">
        <v>8</v>
      </c>
      <c r="I379" s="233"/>
      <c r="J379" s="234">
        <f>ROUND(I379*H379,2)</f>
        <v>0</v>
      </c>
      <c r="K379" s="230" t="s">
        <v>133</v>
      </c>
      <c r="L379" s="235"/>
      <c r="M379" s="236" t="s">
        <v>21</v>
      </c>
      <c r="N379" s="237" t="s">
        <v>44</v>
      </c>
      <c r="O379" s="40"/>
      <c r="P379" s="207">
        <f>O379*H379</f>
        <v>0</v>
      </c>
      <c r="Q379" s="207">
        <v>1.4999999999999999E-4</v>
      </c>
      <c r="R379" s="207">
        <f>Q379*H379</f>
        <v>1.1999999999999999E-3</v>
      </c>
      <c r="S379" s="207">
        <v>0</v>
      </c>
      <c r="T379" s="208">
        <f>S379*H379</f>
        <v>0</v>
      </c>
      <c r="AR379" s="22" t="s">
        <v>284</v>
      </c>
      <c r="AT379" s="22" t="s">
        <v>281</v>
      </c>
      <c r="AU379" s="22" t="s">
        <v>83</v>
      </c>
      <c r="AY379" s="22" t="s">
        <v>127</v>
      </c>
      <c r="BE379" s="209">
        <f>IF(N379="základní",J379,0)</f>
        <v>0</v>
      </c>
      <c r="BF379" s="209">
        <f>IF(N379="snížená",J379,0)</f>
        <v>0</v>
      </c>
      <c r="BG379" s="209">
        <f>IF(N379="zákl. přenesená",J379,0)</f>
        <v>0</v>
      </c>
      <c r="BH379" s="209">
        <f>IF(N379="sníž. přenesená",J379,0)</f>
        <v>0</v>
      </c>
      <c r="BI379" s="209">
        <f>IF(N379="nulová",J379,0)</f>
        <v>0</v>
      </c>
      <c r="BJ379" s="22" t="s">
        <v>83</v>
      </c>
      <c r="BK379" s="209">
        <f>ROUND(I379*H379,2)</f>
        <v>0</v>
      </c>
      <c r="BL379" s="22" t="s">
        <v>212</v>
      </c>
      <c r="BM379" s="22" t="s">
        <v>577</v>
      </c>
    </row>
    <row r="380" spans="2:65" s="1" customFormat="1" ht="27">
      <c r="B380" s="39"/>
      <c r="C380" s="61"/>
      <c r="D380" s="210" t="s">
        <v>136</v>
      </c>
      <c r="E380" s="61"/>
      <c r="F380" s="211" t="s">
        <v>156</v>
      </c>
      <c r="G380" s="61"/>
      <c r="H380" s="61"/>
      <c r="I380" s="166"/>
      <c r="J380" s="61"/>
      <c r="K380" s="61"/>
      <c r="L380" s="59"/>
      <c r="M380" s="212"/>
      <c r="N380" s="40"/>
      <c r="O380" s="40"/>
      <c r="P380" s="40"/>
      <c r="Q380" s="40"/>
      <c r="R380" s="40"/>
      <c r="S380" s="40"/>
      <c r="T380" s="76"/>
      <c r="AT380" s="22" t="s">
        <v>136</v>
      </c>
      <c r="AU380" s="22" t="s">
        <v>83</v>
      </c>
    </row>
    <row r="381" spans="2:65" s="12" customFormat="1">
      <c r="B381" s="213"/>
      <c r="C381" s="214"/>
      <c r="D381" s="215" t="s">
        <v>138</v>
      </c>
      <c r="E381" s="216" t="s">
        <v>21</v>
      </c>
      <c r="F381" s="217" t="s">
        <v>265</v>
      </c>
      <c r="G381" s="214"/>
      <c r="H381" s="218">
        <v>8</v>
      </c>
      <c r="I381" s="219"/>
      <c r="J381" s="214"/>
      <c r="K381" s="214"/>
      <c r="L381" s="220"/>
      <c r="M381" s="221"/>
      <c r="N381" s="222"/>
      <c r="O381" s="222"/>
      <c r="P381" s="222"/>
      <c r="Q381" s="222"/>
      <c r="R381" s="222"/>
      <c r="S381" s="222"/>
      <c r="T381" s="223"/>
      <c r="AT381" s="224" t="s">
        <v>138</v>
      </c>
      <c r="AU381" s="224" t="s">
        <v>83</v>
      </c>
      <c r="AV381" s="12" t="s">
        <v>83</v>
      </c>
      <c r="AW381" s="12" t="s">
        <v>35</v>
      </c>
      <c r="AX381" s="12" t="s">
        <v>78</v>
      </c>
      <c r="AY381" s="224" t="s">
        <v>127</v>
      </c>
    </row>
    <row r="382" spans="2:65" s="1" customFormat="1" ht="22.5" customHeight="1">
      <c r="B382" s="39"/>
      <c r="C382" s="228" t="s">
        <v>578</v>
      </c>
      <c r="D382" s="228" t="s">
        <v>281</v>
      </c>
      <c r="E382" s="229" t="s">
        <v>579</v>
      </c>
      <c r="F382" s="230" t="s">
        <v>580</v>
      </c>
      <c r="G382" s="231" t="s">
        <v>154</v>
      </c>
      <c r="H382" s="232">
        <v>8</v>
      </c>
      <c r="I382" s="233"/>
      <c r="J382" s="234">
        <f>ROUND(I382*H382,2)</f>
        <v>0</v>
      </c>
      <c r="K382" s="230" t="s">
        <v>133</v>
      </c>
      <c r="L382" s="235"/>
      <c r="M382" s="236" t="s">
        <v>21</v>
      </c>
      <c r="N382" s="237" t="s">
        <v>44</v>
      </c>
      <c r="O382" s="40"/>
      <c r="P382" s="207">
        <f>O382*H382</f>
        <v>0</v>
      </c>
      <c r="Q382" s="207">
        <v>1E-4</v>
      </c>
      <c r="R382" s="207">
        <f>Q382*H382</f>
        <v>8.0000000000000004E-4</v>
      </c>
      <c r="S382" s="207">
        <v>0</v>
      </c>
      <c r="T382" s="208">
        <f>S382*H382</f>
        <v>0</v>
      </c>
      <c r="AR382" s="22" t="s">
        <v>284</v>
      </c>
      <c r="AT382" s="22" t="s">
        <v>281</v>
      </c>
      <c r="AU382" s="22" t="s">
        <v>83</v>
      </c>
      <c r="AY382" s="22" t="s">
        <v>127</v>
      </c>
      <c r="BE382" s="209">
        <f>IF(N382="základní",J382,0)</f>
        <v>0</v>
      </c>
      <c r="BF382" s="209">
        <f>IF(N382="snížená",J382,0)</f>
        <v>0</v>
      </c>
      <c r="BG382" s="209">
        <f>IF(N382="zákl. přenesená",J382,0)</f>
        <v>0</v>
      </c>
      <c r="BH382" s="209">
        <f>IF(N382="sníž. přenesená",J382,0)</f>
        <v>0</v>
      </c>
      <c r="BI382" s="209">
        <f>IF(N382="nulová",J382,0)</f>
        <v>0</v>
      </c>
      <c r="BJ382" s="22" t="s">
        <v>83</v>
      </c>
      <c r="BK382" s="209">
        <f>ROUND(I382*H382,2)</f>
        <v>0</v>
      </c>
      <c r="BL382" s="22" t="s">
        <v>212</v>
      </c>
      <c r="BM382" s="22" t="s">
        <v>581</v>
      </c>
    </row>
    <row r="383" spans="2:65" s="1" customFormat="1" ht="27">
      <c r="B383" s="39"/>
      <c r="C383" s="61"/>
      <c r="D383" s="210" t="s">
        <v>136</v>
      </c>
      <c r="E383" s="61"/>
      <c r="F383" s="211" t="s">
        <v>156</v>
      </c>
      <c r="G383" s="61"/>
      <c r="H383" s="61"/>
      <c r="I383" s="166"/>
      <c r="J383" s="61"/>
      <c r="K383" s="61"/>
      <c r="L383" s="59"/>
      <c r="M383" s="212"/>
      <c r="N383" s="40"/>
      <c r="O383" s="40"/>
      <c r="P383" s="40"/>
      <c r="Q383" s="40"/>
      <c r="R383" s="40"/>
      <c r="S383" s="40"/>
      <c r="T383" s="76"/>
      <c r="AT383" s="22" t="s">
        <v>136</v>
      </c>
      <c r="AU383" s="22" t="s">
        <v>83</v>
      </c>
    </row>
    <row r="384" spans="2:65" s="12" customFormat="1">
      <c r="B384" s="213"/>
      <c r="C384" s="214"/>
      <c r="D384" s="215" t="s">
        <v>138</v>
      </c>
      <c r="E384" s="216" t="s">
        <v>21</v>
      </c>
      <c r="F384" s="217" t="s">
        <v>265</v>
      </c>
      <c r="G384" s="214"/>
      <c r="H384" s="218">
        <v>8</v>
      </c>
      <c r="I384" s="219"/>
      <c r="J384" s="214"/>
      <c r="K384" s="214"/>
      <c r="L384" s="220"/>
      <c r="M384" s="221"/>
      <c r="N384" s="222"/>
      <c r="O384" s="222"/>
      <c r="P384" s="222"/>
      <c r="Q384" s="222"/>
      <c r="R384" s="222"/>
      <c r="S384" s="222"/>
      <c r="T384" s="223"/>
      <c r="AT384" s="224" t="s">
        <v>138</v>
      </c>
      <c r="AU384" s="224" t="s">
        <v>83</v>
      </c>
      <c r="AV384" s="12" t="s">
        <v>83</v>
      </c>
      <c r="AW384" s="12" t="s">
        <v>35</v>
      </c>
      <c r="AX384" s="12" t="s">
        <v>78</v>
      </c>
      <c r="AY384" s="224" t="s">
        <v>127</v>
      </c>
    </row>
    <row r="385" spans="2:65" s="1" customFormat="1" ht="22.5" customHeight="1">
      <c r="B385" s="39"/>
      <c r="C385" s="198" t="s">
        <v>582</v>
      </c>
      <c r="D385" s="198" t="s">
        <v>129</v>
      </c>
      <c r="E385" s="199" t="s">
        <v>583</v>
      </c>
      <c r="F385" s="200" t="s">
        <v>584</v>
      </c>
      <c r="G385" s="201" t="s">
        <v>455</v>
      </c>
      <c r="H385" s="202">
        <v>8</v>
      </c>
      <c r="I385" s="203"/>
      <c r="J385" s="204">
        <f>ROUND(I385*H385,2)</f>
        <v>0</v>
      </c>
      <c r="K385" s="200" t="s">
        <v>133</v>
      </c>
      <c r="L385" s="59"/>
      <c r="M385" s="205" t="s">
        <v>21</v>
      </c>
      <c r="N385" s="206" t="s">
        <v>44</v>
      </c>
      <c r="O385" s="40"/>
      <c r="P385" s="207">
        <f>O385*H385</f>
        <v>0</v>
      </c>
      <c r="Q385" s="207">
        <v>4.4000000000000002E-4</v>
      </c>
      <c r="R385" s="207">
        <f>Q385*H385</f>
        <v>3.5200000000000001E-3</v>
      </c>
      <c r="S385" s="207">
        <v>0</v>
      </c>
      <c r="T385" s="208">
        <f>S385*H385</f>
        <v>0</v>
      </c>
      <c r="AR385" s="22" t="s">
        <v>212</v>
      </c>
      <c r="AT385" s="22" t="s">
        <v>129</v>
      </c>
      <c r="AU385" s="22" t="s">
        <v>83</v>
      </c>
      <c r="AY385" s="22" t="s">
        <v>127</v>
      </c>
      <c r="BE385" s="209">
        <f>IF(N385="základní",J385,0)</f>
        <v>0</v>
      </c>
      <c r="BF385" s="209">
        <f>IF(N385="snížená",J385,0)</f>
        <v>0</v>
      </c>
      <c r="BG385" s="209">
        <f>IF(N385="zákl. přenesená",J385,0)</f>
        <v>0</v>
      </c>
      <c r="BH385" s="209">
        <f>IF(N385="sníž. přenesená",J385,0)</f>
        <v>0</v>
      </c>
      <c r="BI385" s="209">
        <f>IF(N385="nulová",J385,0)</f>
        <v>0</v>
      </c>
      <c r="BJ385" s="22" t="s">
        <v>83</v>
      </c>
      <c r="BK385" s="209">
        <f>ROUND(I385*H385,2)</f>
        <v>0</v>
      </c>
      <c r="BL385" s="22" t="s">
        <v>212</v>
      </c>
      <c r="BM385" s="22" t="s">
        <v>585</v>
      </c>
    </row>
    <row r="386" spans="2:65" s="1" customFormat="1" ht="27">
      <c r="B386" s="39"/>
      <c r="C386" s="61"/>
      <c r="D386" s="210" t="s">
        <v>136</v>
      </c>
      <c r="E386" s="61"/>
      <c r="F386" s="211" t="s">
        <v>156</v>
      </c>
      <c r="G386" s="61"/>
      <c r="H386" s="61"/>
      <c r="I386" s="166"/>
      <c r="J386" s="61"/>
      <c r="K386" s="61"/>
      <c r="L386" s="59"/>
      <c r="M386" s="212"/>
      <c r="N386" s="40"/>
      <c r="O386" s="40"/>
      <c r="P386" s="40"/>
      <c r="Q386" s="40"/>
      <c r="R386" s="40"/>
      <c r="S386" s="40"/>
      <c r="T386" s="76"/>
      <c r="AT386" s="22" t="s">
        <v>136</v>
      </c>
      <c r="AU386" s="22" t="s">
        <v>83</v>
      </c>
    </row>
    <row r="387" spans="2:65" s="12" customFormat="1">
      <c r="B387" s="213"/>
      <c r="C387" s="214"/>
      <c r="D387" s="215" t="s">
        <v>138</v>
      </c>
      <c r="E387" s="216" t="s">
        <v>21</v>
      </c>
      <c r="F387" s="217" t="s">
        <v>265</v>
      </c>
      <c r="G387" s="214"/>
      <c r="H387" s="218">
        <v>8</v>
      </c>
      <c r="I387" s="219"/>
      <c r="J387" s="214"/>
      <c r="K387" s="214"/>
      <c r="L387" s="220"/>
      <c r="M387" s="221"/>
      <c r="N387" s="222"/>
      <c r="O387" s="222"/>
      <c r="P387" s="222"/>
      <c r="Q387" s="222"/>
      <c r="R387" s="222"/>
      <c r="S387" s="222"/>
      <c r="T387" s="223"/>
      <c r="AT387" s="224" t="s">
        <v>138</v>
      </c>
      <c r="AU387" s="224" t="s">
        <v>83</v>
      </c>
      <c r="AV387" s="12" t="s">
        <v>83</v>
      </c>
      <c r="AW387" s="12" t="s">
        <v>35</v>
      </c>
      <c r="AX387" s="12" t="s">
        <v>78</v>
      </c>
      <c r="AY387" s="224" t="s">
        <v>127</v>
      </c>
    </row>
    <row r="388" spans="2:65" s="1" customFormat="1" ht="22.5" customHeight="1">
      <c r="B388" s="39"/>
      <c r="C388" s="228" t="s">
        <v>586</v>
      </c>
      <c r="D388" s="228" t="s">
        <v>281</v>
      </c>
      <c r="E388" s="229" t="s">
        <v>587</v>
      </c>
      <c r="F388" s="230" t="s">
        <v>588</v>
      </c>
      <c r="G388" s="231" t="s">
        <v>154</v>
      </c>
      <c r="H388" s="232">
        <v>8</v>
      </c>
      <c r="I388" s="233"/>
      <c r="J388" s="234">
        <f>ROUND(I388*H388,2)</f>
        <v>0</v>
      </c>
      <c r="K388" s="230" t="s">
        <v>133</v>
      </c>
      <c r="L388" s="235"/>
      <c r="M388" s="236" t="s">
        <v>21</v>
      </c>
      <c r="N388" s="237" t="s">
        <v>44</v>
      </c>
      <c r="O388" s="40"/>
      <c r="P388" s="207">
        <f>O388*H388</f>
        <v>0</v>
      </c>
      <c r="Q388" s="207">
        <v>6.4999999999999997E-3</v>
      </c>
      <c r="R388" s="207">
        <f>Q388*H388</f>
        <v>5.1999999999999998E-2</v>
      </c>
      <c r="S388" s="207">
        <v>0</v>
      </c>
      <c r="T388" s="208">
        <f>S388*H388</f>
        <v>0</v>
      </c>
      <c r="AR388" s="22" t="s">
        <v>284</v>
      </c>
      <c r="AT388" s="22" t="s">
        <v>281</v>
      </c>
      <c r="AU388" s="22" t="s">
        <v>83</v>
      </c>
      <c r="AY388" s="22" t="s">
        <v>127</v>
      </c>
      <c r="BE388" s="209">
        <f>IF(N388="základní",J388,0)</f>
        <v>0</v>
      </c>
      <c r="BF388" s="209">
        <f>IF(N388="snížená",J388,0)</f>
        <v>0</v>
      </c>
      <c r="BG388" s="209">
        <f>IF(N388="zákl. přenesená",J388,0)</f>
        <v>0</v>
      </c>
      <c r="BH388" s="209">
        <f>IF(N388="sníž. přenesená",J388,0)</f>
        <v>0</v>
      </c>
      <c r="BI388" s="209">
        <f>IF(N388="nulová",J388,0)</f>
        <v>0</v>
      </c>
      <c r="BJ388" s="22" t="s">
        <v>83</v>
      </c>
      <c r="BK388" s="209">
        <f>ROUND(I388*H388,2)</f>
        <v>0</v>
      </c>
      <c r="BL388" s="22" t="s">
        <v>212</v>
      </c>
      <c r="BM388" s="22" t="s">
        <v>589</v>
      </c>
    </row>
    <row r="389" spans="2:65" s="1" customFormat="1" ht="27">
      <c r="B389" s="39"/>
      <c r="C389" s="61"/>
      <c r="D389" s="210" t="s">
        <v>136</v>
      </c>
      <c r="E389" s="61"/>
      <c r="F389" s="211" t="s">
        <v>156</v>
      </c>
      <c r="G389" s="61"/>
      <c r="H389" s="61"/>
      <c r="I389" s="166"/>
      <c r="J389" s="61"/>
      <c r="K389" s="61"/>
      <c r="L389" s="59"/>
      <c r="M389" s="212"/>
      <c r="N389" s="40"/>
      <c r="O389" s="40"/>
      <c r="P389" s="40"/>
      <c r="Q389" s="40"/>
      <c r="R389" s="40"/>
      <c r="S389" s="40"/>
      <c r="T389" s="76"/>
      <c r="AT389" s="22" t="s">
        <v>136</v>
      </c>
      <c r="AU389" s="22" t="s">
        <v>83</v>
      </c>
    </row>
    <row r="390" spans="2:65" s="12" customFormat="1">
      <c r="B390" s="213"/>
      <c r="C390" s="214"/>
      <c r="D390" s="215" t="s">
        <v>138</v>
      </c>
      <c r="E390" s="216" t="s">
        <v>21</v>
      </c>
      <c r="F390" s="217" t="s">
        <v>265</v>
      </c>
      <c r="G390" s="214"/>
      <c r="H390" s="218">
        <v>8</v>
      </c>
      <c r="I390" s="219"/>
      <c r="J390" s="214"/>
      <c r="K390" s="214"/>
      <c r="L390" s="220"/>
      <c r="M390" s="221"/>
      <c r="N390" s="222"/>
      <c r="O390" s="222"/>
      <c r="P390" s="222"/>
      <c r="Q390" s="222"/>
      <c r="R390" s="222"/>
      <c r="S390" s="222"/>
      <c r="T390" s="223"/>
      <c r="AT390" s="224" t="s">
        <v>138</v>
      </c>
      <c r="AU390" s="224" t="s">
        <v>83</v>
      </c>
      <c r="AV390" s="12" t="s">
        <v>83</v>
      </c>
      <c r="AW390" s="12" t="s">
        <v>35</v>
      </c>
      <c r="AX390" s="12" t="s">
        <v>78</v>
      </c>
      <c r="AY390" s="224" t="s">
        <v>127</v>
      </c>
    </row>
    <row r="391" spans="2:65" s="1" customFormat="1" ht="22.5" customHeight="1">
      <c r="B391" s="39"/>
      <c r="C391" s="198" t="s">
        <v>590</v>
      </c>
      <c r="D391" s="198" t="s">
        <v>129</v>
      </c>
      <c r="E391" s="199" t="s">
        <v>591</v>
      </c>
      <c r="F391" s="200" t="s">
        <v>592</v>
      </c>
      <c r="G391" s="201" t="s">
        <v>154</v>
      </c>
      <c r="H391" s="202">
        <v>8</v>
      </c>
      <c r="I391" s="203"/>
      <c r="J391" s="204">
        <f>ROUND(I391*H391,2)</f>
        <v>0</v>
      </c>
      <c r="K391" s="200" t="s">
        <v>133</v>
      </c>
      <c r="L391" s="59"/>
      <c r="M391" s="205" t="s">
        <v>21</v>
      </c>
      <c r="N391" s="206" t="s">
        <v>44</v>
      </c>
      <c r="O391" s="40"/>
      <c r="P391" s="207">
        <f>O391*H391</f>
        <v>0</v>
      </c>
      <c r="Q391" s="207">
        <v>0</v>
      </c>
      <c r="R391" s="207">
        <f>Q391*H391</f>
        <v>0</v>
      </c>
      <c r="S391" s="207">
        <v>0</v>
      </c>
      <c r="T391" s="208">
        <f>S391*H391</f>
        <v>0</v>
      </c>
      <c r="AR391" s="22" t="s">
        <v>212</v>
      </c>
      <c r="AT391" s="22" t="s">
        <v>129</v>
      </c>
      <c r="AU391" s="22" t="s">
        <v>83</v>
      </c>
      <c r="AY391" s="22" t="s">
        <v>127</v>
      </c>
      <c r="BE391" s="209">
        <f>IF(N391="základní",J391,0)</f>
        <v>0</v>
      </c>
      <c r="BF391" s="209">
        <f>IF(N391="snížená",J391,0)</f>
        <v>0</v>
      </c>
      <c r="BG391" s="209">
        <f>IF(N391="zákl. přenesená",J391,0)</f>
        <v>0</v>
      </c>
      <c r="BH391" s="209">
        <f>IF(N391="sníž. přenesená",J391,0)</f>
        <v>0</v>
      </c>
      <c r="BI391" s="209">
        <f>IF(N391="nulová",J391,0)</f>
        <v>0</v>
      </c>
      <c r="BJ391" s="22" t="s">
        <v>83</v>
      </c>
      <c r="BK391" s="209">
        <f>ROUND(I391*H391,2)</f>
        <v>0</v>
      </c>
      <c r="BL391" s="22" t="s">
        <v>212</v>
      </c>
      <c r="BM391" s="22" t="s">
        <v>593</v>
      </c>
    </row>
    <row r="392" spans="2:65" s="1" customFormat="1" ht="27">
      <c r="B392" s="39"/>
      <c r="C392" s="61"/>
      <c r="D392" s="210" t="s">
        <v>136</v>
      </c>
      <c r="E392" s="61"/>
      <c r="F392" s="211" t="s">
        <v>156</v>
      </c>
      <c r="G392" s="61"/>
      <c r="H392" s="61"/>
      <c r="I392" s="166"/>
      <c r="J392" s="61"/>
      <c r="K392" s="61"/>
      <c r="L392" s="59"/>
      <c r="M392" s="212"/>
      <c r="N392" s="40"/>
      <c r="O392" s="40"/>
      <c r="P392" s="40"/>
      <c r="Q392" s="40"/>
      <c r="R392" s="40"/>
      <c r="S392" s="40"/>
      <c r="T392" s="76"/>
      <c r="AT392" s="22" t="s">
        <v>136</v>
      </c>
      <c r="AU392" s="22" t="s">
        <v>83</v>
      </c>
    </row>
    <row r="393" spans="2:65" s="12" customFormat="1">
      <c r="B393" s="213"/>
      <c r="C393" s="214"/>
      <c r="D393" s="215" t="s">
        <v>138</v>
      </c>
      <c r="E393" s="216" t="s">
        <v>21</v>
      </c>
      <c r="F393" s="217" t="s">
        <v>265</v>
      </c>
      <c r="G393" s="214"/>
      <c r="H393" s="218">
        <v>8</v>
      </c>
      <c r="I393" s="219"/>
      <c r="J393" s="214"/>
      <c r="K393" s="214"/>
      <c r="L393" s="220"/>
      <c r="M393" s="221"/>
      <c r="N393" s="222"/>
      <c r="O393" s="222"/>
      <c r="P393" s="222"/>
      <c r="Q393" s="222"/>
      <c r="R393" s="222"/>
      <c r="S393" s="222"/>
      <c r="T393" s="223"/>
      <c r="AT393" s="224" t="s">
        <v>138</v>
      </c>
      <c r="AU393" s="224" t="s">
        <v>83</v>
      </c>
      <c r="AV393" s="12" t="s">
        <v>83</v>
      </c>
      <c r="AW393" s="12" t="s">
        <v>35</v>
      </c>
      <c r="AX393" s="12" t="s">
        <v>78</v>
      </c>
      <c r="AY393" s="224" t="s">
        <v>127</v>
      </c>
    </row>
    <row r="394" spans="2:65" s="1" customFormat="1" ht="22.5" customHeight="1">
      <c r="B394" s="39"/>
      <c r="C394" s="228" t="s">
        <v>594</v>
      </c>
      <c r="D394" s="228" t="s">
        <v>281</v>
      </c>
      <c r="E394" s="229" t="s">
        <v>595</v>
      </c>
      <c r="F394" s="230" t="s">
        <v>596</v>
      </c>
      <c r="G394" s="231" t="s">
        <v>154</v>
      </c>
      <c r="H394" s="232">
        <v>8</v>
      </c>
      <c r="I394" s="233"/>
      <c r="J394" s="234">
        <f>ROUND(I394*H394,2)</f>
        <v>0</v>
      </c>
      <c r="K394" s="230" t="s">
        <v>133</v>
      </c>
      <c r="L394" s="235"/>
      <c r="M394" s="236" t="s">
        <v>21</v>
      </c>
      <c r="N394" s="237" t="s">
        <v>44</v>
      </c>
      <c r="O394" s="40"/>
      <c r="P394" s="207">
        <f>O394*H394</f>
        <v>0</v>
      </c>
      <c r="Q394" s="207">
        <v>1.8E-3</v>
      </c>
      <c r="R394" s="207">
        <f>Q394*H394</f>
        <v>1.44E-2</v>
      </c>
      <c r="S394" s="207">
        <v>0</v>
      </c>
      <c r="T394" s="208">
        <f>S394*H394</f>
        <v>0</v>
      </c>
      <c r="AR394" s="22" t="s">
        <v>284</v>
      </c>
      <c r="AT394" s="22" t="s">
        <v>281</v>
      </c>
      <c r="AU394" s="22" t="s">
        <v>83</v>
      </c>
      <c r="AY394" s="22" t="s">
        <v>127</v>
      </c>
      <c r="BE394" s="209">
        <f>IF(N394="základní",J394,0)</f>
        <v>0</v>
      </c>
      <c r="BF394" s="209">
        <f>IF(N394="snížená",J394,0)</f>
        <v>0</v>
      </c>
      <c r="BG394" s="209">
        <f>IF(N394="zákl. přenesená",J394,0)</f>
        <v>0</v>
      </c>
      <c r="BH394" s="209">
        <f>IF(N394="sníž. přenesená",J394,0)</f>
        <v>0</v>
      </c>
      <c r="BI394" s="209">
        <f>IF(N394="nulová",J394,0)</f>
        <v>0</v>
      </c>
      <c r="BJ394" s="22" t="s">
        <v>83</v>
      </c>
      <c r="BK394" s="209">
        <f>ROUND(I394*H394,2)</f>
        <v>0</v>
      </c>
      <c r="BL394" s="22" t="s">
        <v>212</v>
      </c>
      <c r="BM394" s="22" t="s">
        <v>597</v>
      </c>
    </row>
    <row r="395" spans="2:65" s="1" customFormat="1" ht="27">
      <c r="B395" s="39"/>
      <c r="C395" s="61"/>
      <c r="D395" s="210" t="s">
        <v>136</v>
      </c>
      <c r="E395" s="61"/>
      <c r="F395" s="211" t="s">
        <v>156</v>
      </c>
      <c r="G395" s="61"/>
      <c r="H395" s="61"/>
      <c r="I395" s="166"/>
      <c r="J395" s="61"/>
      <c r="K395" s="61"/>
      <c r="L395" s="59"/>
      <c r="M395" s="212"/>
      <c r="N395" s="40"/>
      <c r="O395" s="40"/>
      <c r="P395" s="40"/>
      <c r="Q395" s="40"/>
      <c r="R395" s="40"/>
      <c r="S395" s="40"/>
      <c r="T395" s="76"/>
      <c r="AT395" s="22" t="s">
        <v>136</v>
      </c>
      <c r="AU395" s="22" t="s">
        <v>83</v>
      </c>
    </row>
    <row r="396" spans="2:65" s="12" customFormat="1">
      <c r="B396" s="213"/>
      <c r="C396" s="214"/>
      <c r="D396" s="215" t="s">
        <v>138</v>
      </c>
      <c r="E396" s="216" t="s">
        <v>21</v>
      </c>
      <c r="F396" s="217" t="s">
        <v>265</v>
      </c>
      <c r="G396" s="214"/>
      <c r="H396" s="218">
        <v>8</v>
      </c>
      <c r="I396" s="219"/>
      <c r="J396" s="214"/>
      <c r="K396" s="214"/>
      <c r="L396" s="220"/>
      <c r="M396" s="221"/>
      <c r="N396" s="222"/>
      <c r="O396" s="222"/>
      <c r="P396" s="222"/>
      <c r="Q396" s="222"/>
      <c r="R396" s="222"/>
      <c r="S396" s="222"/>
      <c r="T396" s="223"/>
      <c r="AT396" s="224" t="s">
        <v>138</v>
      </c>
      <c r="AU396" s="224" t="s">
        <v>83</v>
      </c>
      <c r="AV396" s="12" t="s">
        <v>83</v>
      </c>
      <c r="AW396" s="12" t="s">
        <v>35</v>
      </c>
      <c r="AX396" s="12" t="s">
        <v>78</v>
      </c>
      <c r="AY396" s="224" t="s">
        <v>127</v>
      </c>
    </row>
    <row r="397" spans="2:65" s="1" customFormat="1" ht="31.5" customHeight="1">
      <c r="B397" s="39"/>
      <c r="C397" s="198" t="s">
        <v>598</v>
      </c>
      <c r="D397" s="198" t="s">
        <v>129</v>
      </c>
      <c r="E397" s="199" t="s">
        <v>599</v>
      </c>
      <c r="F397" s="200" t="s">
        <v>600</v>
      </c>
      <c r="G397" s="201" t="s">
        <v>154</v>
      </c>
      <c r="H397" s="202">
        <v>8</v>
      </c>
      <c r="I397" s="203"/>
      <c r="J397" s="204">
        <f>ROUND(I397*H397,2)</f>
        <v>0</v>
      </c>
      <c r="K397" s="200" t="s">
        <v>133</v>
      </c>
      <c r="L397" s="59"/>
      <c r="M397" s="205" t="s">
        <v>21</v>
      </c>
      <c r="N397" s="206" t="s">
        <v>44</v>
      </c>
      <c r="O397" s="40"/>
      <c r="P397" s="207">
        <f>O397*H397</f>
        <v>0</v>
      </c>
      <c r="Q397" s="207">
        <v>1.6000000000000001E-4</v>
      </c>
      <c r="R397" s="207">
        <f>Q397*H397</f>
        <v>1.2800000000000001E-3</v>
      </c>
      <c r="S397" s="207">
        <v>0</v>
      </c>
      <c r="T397" s="208">
        <f>S397*H397</f>
        <v>0</v>
      </c>
      <c r="AR397" s="22" t="s">
        <v>212</v>
      </c>
      <c r="AT397" s="22" t="s">
        <v>129</v>
      </c>
      <c r="AU397" s="22" t="s">
        <v>83</v>
      </c>
      <c r="AY397" s="22" t="s">
        <v>127</v>
      </c>
      <c r="BE397" s="209">
        <f>IF(N397="základní",J397,0)</f>
        <v>0</v>
      </c>
      <c r="BF397" s="209">
        <f>IF(N397="snížená",J397,0)</f>
        <v>0</v>
      </c>
      <c r="BG397" s="209">
        <f>IF(N397="zákl. přenesená",J397,0)</f>
        <v>0</v>
      </c>
      <c r="BH397" s="209">
        <f>IF(N397="sníž. přenesená",J397,0)</f>
        <v>0</v>
      </c>
      <c r="BI397" s="209">
        <f>IF(N397="nulová",J397,0)</f>
        <v>0</v>
      </c>
      <c r="BJ397" s="22" t="s">
        <v>83</v>
      </c>
      <c r="BK397" s="209">
        <f>ROUND(I397*H397,2)</f>
        <v>0</v>
      </c>
      <c r="BL397" s="22" t="s">
        <v>212</v>
      </c>
      <c r="BM397" s="22" t="s">
        <v>601</v>
      </c>
    </row>
    <row r="398" spans="2:65" s="1" customFormat="1" ht="27">
      <c r="B398" s="39"/>
      <c r="C398" s="61"/>
      <c r="D398" s="210" t="s">
        <v>136</v>
      </c>
      <c r="E398" s="61"/>
      <c r="F398" s="211" t="s">
        <v>156</v>
      </c>
      <c r="G398" s="61"/>
      <c r="H398" s="61"/>
      <c r="I398" s="166"/>
      <c r="J398" s="61"/>
      <c r="K398" s="61"/>
      <c r="L398" s="59"/>
      <c r="M398" s="212"/>
      <c r="N398" s="40"/>
      <c r="O398" s="40"/>
      <c r="P398" s="40"/>
      <c r="Q398" s="40"/>
      <c r="R398" s="40"/>
      <c r="S398" s="40"/>
      <c r="T398" s="76"/>
      <c r="AT398" s="22" t="s">
        <v>136</v>
      </c>
      <c r="AU398" s="22" t="s">
        <v>83</v>
      </c>
    </row>
    <row r="399" spans="2:65" s="12" customFormat="1">
      <c r="B399" s="213"/>
      <c r="C399" s="214"/>
      <c r="D399" s="215" t="s">
        <v>138</v>
      </c>
      <c r="E399" s="216" t="s">
        <v>21</v>
      </c>
      <c r="F399" s="217" t="s">
        <v>265</v>
      </c>
      <c r="G399" s="214"/>
      <c r="H399" s="218">
        <v>8</v>
      </c>
      <c r="I399" s="219"/>
      <c r="J399" s="214"/>
      <c r="K399" s="214"/>
      <c r="L399" s="220"/>
      <c r="M399" s="221"/>
      <c r="N399" s="222"/>
      <c r="O399" s="222"/>
      <c r="P399" s="222"/>
      <c r="Q399" s="222"/>
      <c r="R399" s="222"/>
      <c r="S399" s="222"/>
      <c r="T399" s="223"/>
      <c r="AT399" s="224" t="s">
        <v>138</v>
      </c>
      <c r="AU399" s="224" t="s">
        <v>83</v>
      </c>
      <c r="AV399" s="12" t="s">
        <v>83</v>
      </c>
      <c r="AW399" s="12" t="s">
        <v>35</v>
      </c>
      <c r="AX399" s="12" t="s">
        <v>78</v>
      </c>
      <c r="AY399" s="224" t="s">
        <v>127</v>
      </c>
    </row>
    <row r="400" spans="2:65" s="1" customFormat="1" ht="22.5" customHeight="1">
      <c r="B400" s="39"/>
      <c r="C400" s="228" t="s">
        <v>602</v>
      </c>
      <c r="D400" s="228" t="s">
        <v>281</v>
      </c>
      <c r="E400" s="229" t="s">
        <v>603</v>
      </c>
      <c r="F400" s="230" t="s">
        <v>604</v>
      </c>
      <c r="G400" s="231" t="s">
        <v>154</v>
      </c>
      <c r="H400" s="232">
        <v>8</v>
      </c>
      <c r="I400" s="233"/>
      <c r="J400" s="234">
        <f>ROUND(I400*H400,2)</f>
        <v>0</v>
      </c>
      <c r="K400" s="230" t="s">
        <v>133</v>
      </c>
      <c r="L400" s="235"/>
      <c r="M400" s="236" t="s">
        <v>21</v>
      </c>
      <c r="N400" s="237" t="s">
        <v>44</v>
      </c>
      <c r="O400" s="40"/>
      <c r="P400" s="207">
        <f>O400*H400</f>
        <v>0</v>
      </c>
      <c r="Q400" s="207">
        <v>2.5999999999999998E-4</v>
      </c>
      <c r="R400" s="207">
        <f>Q400*H400</f>
        <v>2.0799999999999998E-3</v>
      </c>
      <c r="S400" s="207">
        <v>0</v>
      </c>
      <c r="T400" s="208">
        <f>S400*H400</f>
        <v>0</v>
      </c>
      <c r="AR400" s="22" t="s">
        <v>284</v>
      </c>
      <c r="AT400" s="22" t="s">
        <v>281</v>
      </c>
      <c r="AU400" s="22" t="s">
        <v>83</v>
      </c>
      <c r="AY400" s="22" t="s">
        <v>127</v>
      </c>
      <c r="BE400" s="209">
        <f>IF(N400="základní",J400,0)</f>
        <v>0</v>
      </c>
      <c r="BF400" s="209">
        <f>IF(N400="snížená",J400,0)</f>
        <v>0</v>
      </c>
      <c r="BG400" s="209">
        <f>IF(N400="zákl. přenesená",J400,0)</f>
        <v>0</v>
      </c>
      <c r="BH400" s="209">
        <f>IF(N400="sníž. přenesená",J400,0)</f>
        <v>0</v>
      </c>
      <c r="BI400" s="209">
        <f>IF(N400="nulová",J400,0)</f>
        <v>0</v>
      </c>
      <c r="BJ400" s="22" t="s">
        <v>83</v>
      </c>
      <c r="BK400" s="209">
        <f>ROUND(I400*H400,2)</f>
        <v>0</v>
      </c>
      <c r="BL400" s="22" t="s">
        <v>212</v>
      </c>
      <c r="BM400" s="22" t="s">
        <v>605</v>
      </c>
    </row>
    <row r="401" spans="2:65" s="1" customFormat="1" ht="27">
      <c r="B401" s="39"/>
      <c r="C401" s="61"/>
      <c r="D401" s="210" t="s">
        <v>136</v>
      </c>
      <c r="E401" s="61"/>
      <c r="F401" s="211" t="s">
        <v>156</v>
      </c>
      <c r="G401" s="61"/>
      <c r="H401" s="61"/>
      <c r="I401" s="166"/>
      <c r="J401" s="61"/>
      <c r="K401" s="61"/>
      <c r="L401" s="59"/>
      <c r="M401" s="212"/>
      <c r="N401" s="40"/>
      <c r="O401" s="40"/>
      <c r="P401" s="40"/>
      <c r="Q401" s="40"/>
      <c r="R401" s="40"/>
      <c r="S401" s="40"/>
      <c r="T401" s="76"/>
      <c r="AT401" s="22" t="s">
        <v>136</v>
      </c>
      <c r="AU401" s="22" t="s">
        <v>83</v>
      </c>
    </row>
    <row r="402" spans="2:65" s="12" customFormat="1">
      <c r="B402" s="213"/>
      <c r="C402" s="214"/>
      <c r="D402" s="215" t="s">
        <v>138</v>
      </c>
      <c r="E402" s="216" t="s">
        <v>21</v>
      </c>
      <c r="F402" s="217" t="s">
        <v>265</v>
      </c>
      <c r="G402" s="214"/>
      <c r="H402" s="218">
        <v>8</v>
      </c>
      <c r="I402" s="219"/>
      <c r="J402" s="214"/>
      <c r="K402" s="214"/>
      <c r="L402" s="220"/>
      <c r="M402" s="221"/>
      <c r="N402" s="222"/>
      <c r="O402" s="222"/>
      <c r="P402" s="222"/>
      <c r="Q402" s="222"/>
      <c r="R402" s="222"/>
      <c r="S402" s="222"/>
      <c r="T402" s="223"/>
      <c r="AT402" s="224" t="s">
        <v>138</v>
      </c>
      <c r="AU402" s="224" t="s">
        <v>83</v>
      </c>
      <c r="AV402" s="12" t="s">
        <v>83</v>
      </c>
      <c r="AW402" s="12" t="s">
        <v>35</v>
      </c>
      <c r="AX402" s="12" t="s">
        <v>78</v>
      </c>
      <c r="AY402" s="224" t="s">
        <v>127</v>
      </c>
    </row>
    <row r="403" spans="2:65" s="1" customFormat="1" ht="31.5" customHeight="1">
      <c r="B403" s="39"/>
      <c r="C403" s="198" t="s">
        <v>606</v>
      </c>
      <c r="D403" s="198" t="s">
        <v>129</v>
      </c>
      <c r="E403" s="199" t="s">
        <v>607</v>
      </c>
      <c r="F403" s="200" t="s">
        <v>608</v>
      </c>
      <c r="G403" s="201" t="s">
        <v>455</v>
      </c>
      <c r="H403" s="202">
        <v>8</v>
      </c>
      <c r="I403" s="203"/>
      <c r="J403" s="204">
        <f>ROUND(I403*H403,2)</f>
        <v>0</v>
      </c>
      <c r="K403" s="200" t="s">
        <v>133</v>
      </c>
      <c r="L403" s="59"/>
      <c r="M403" s="205" t="s">
        <v>21</v>
      </c>
      <c r="N403" s="206" t="s">
        <v>44</v>
      </c>
      <c r="O403" s="40"/>
      <c r="P403" s="207">
        <f>O403*H403</f>
        <v>0</v>
      </c>
      <c r="Q403" s="207">
        <v>5.3699999999999998E-3</v>
      </c>
      <c r="R403" s="207">
        <f>Q403*H403</f>
        <v>4.2959999999999998E-2</v>
      </c>
      <c r="S403" s="207">
        <v>0</v>
      </c>
      <c r="T403" s="208">
        <f>S403*H403</f>
        <v>0</v>
      </c>
      <c r="AR403" s="22" t="s">
        <v>212</v>
      </c>
      <c r="AT403" s="22" t="s">
        <v>129</v>
      </c>
      <c r="AU403" s="22" t="s">
        <v>83</v>
      </c>
      <c r="AY403" s="22" t="s">
        <v>127</v>
      </c>
      <c r="BE403" s="209">
        <f>IF(N403="základní",J403,0)</f>
        <v>0</v>
      </c>
      <c r="BF403" s="209">
        <f>IF(N403="snížená",J403,0)</f>
        <v>0</v>
      </c>
      <c r="BG403" s="209">
        <f>IF(N403="zákl. přenesená",J403,0)</f>
        <v>0</v>
      </c>
      <c r="BH403" s="209">
        <f>IF(N403="sníž. přenesená",J403,0)</f>
        <v>0</v>
      </c>
      <c r="BI403" s="209">
        <f>IF(N403="nulová",J403,0)</f>
        <v>0</v>
      </c>
      <c r="BJ403" s="22" t="s">
        <v>83</v>
      </c>
      <c r="BK403" s="209">
        <f>ROUND(I403*H403,2)</f>
        <v>0</v>
      </c>
      <c r="BL403" s="22" t="s">
        <v>212</v>
      </c>
      <c r="BM403" s="22" t="s">
        <v>609</v>
      </c>
    </row>
    <row r="404" spans="2:65" s="1" customFormat="1" ht="27">
      <c r="B404" s="39"/>
      <c r="C404" s="61"/>
      <c r="D404" s="210" t="s">
        <v>136</v>
      </c>
      <c r="E404" s="61"/>
      <c r="F404" s="211" t="s">
        <v>156</v>
      </c>
      <c r="G404" s="61"/>
      <c r="H404" s="61"/>
      <c r="I404" s="166"/>
      <c r="J404" s="61"/>
      <c r="K404" s="61"/>
      <c r="L404" s="59"/>
      <c r="M404" s="212"/>
      <c r="N404" s="40"/>
      <c r="O404" s="40"/>
      <c r="P404" s="40"/>
      <c r="Q404" s="40"/>
      <c r="R404" s="40"/>
      <c r="S404" s="40"/>
      <c r="T404" s="76"/>
      <c r="AT404" s="22" t="s">
        <v>136</v>
      </c>
      <c r="AU404" s="22" t="s">
        <v>83</v>
      </c>
    </row>
    <row r="405" spans="2:65" s="12" customFormat="1">
      <c r="B405" s="213"/>
      <c r="C405" s="214"/>
      <c r="D405" s="215" t="s">
        <v>138</v>
      </c>
      <c r="E405" s="216" t="s">
        <v>21</v>
      </c>
      <c r="F405" s="217" t="s">
        <v>265</v>
      </c>
      <c r="G405" s="214"/>
      <c r="H405" s="218">
        <v>8</v>
      </c>
      <c r="I405" s="219"/>
      <c r="J405" s="214"/>
      <c r="K405" s="214"/>
      <c r="L405" s="220"/>
      <c r="M405" s="221"/>
      <c r="N405" s="222"/>
      <c r="O405" s="222"/>
      <c r="P405" s="222"/>
      <c r="Q405" s="222"/>
      <c r="R405" s="222"/>
      <c r="S405" s="222"/>
      <c r="T405" s="223"/>
      <c r="AT405" s="224" t="s">
        <v>138</v>
      </c>
      <c r="AU405" s="224" t="s">
        <v>83</v>
      </c>
      <c r="AV405" s="12" t="s">
        <v>83</v>
      </c>
      <c r="AW405" s="12" t="s">
        <v>35</v>
      </c>
      <c r="AX405" s="12" t="s">
        <v>78</v>
      </c>
      <c r="AY405" s="224" t="s">
        <v>127</v>
      </c>
    </row>
    <row r="406" spans="2:65" s="1" customFormat="1" ht="22.5" customHeight="1">
      <c r="B406" s="39"/>
      <c r="C406" s="228" t="s">
        <v>610</v>
      </c>
      <c r="D406" s="228" t="s">
        <v>281</v>
      </c>
      <c r="E406" s="229" t="s">
        <v>611</v>
      </c>
      <c r="F406" s="230" t="s">
        <v>612</v>
      </c>
      <c r="G406" s="231" t="s">
        <v>154</v>
      </c>
      <c r="H406" s="232">
        <v>8</v>
      </c>
      <c r="I406" s="233"/>
      <c r="J406" s="234">
        <f>ROUND(I406*H406,2)</f>
        <v>0</v>
      </c>
      <c r="K406" s="230" t="s">
        <v>133</v>
      </c>
      <c r="L406" s="235"/>
      <c r="M406" s="236" t="s">
        <v>21</v>
      </c>
      <c r="N406" s="237" t="s">
        <v>44</v>
      </c>
      <c r="O406" s="40"/>
      <c r="P406" s="207">
        <f>O406*H406</f>
        <v>0</v>
      </c>
      <c r="Q406" s="207">
        <v>4.3999999999999997E-2</v>
      </c>
      <c r="R406" s="207">
        <f>Q406*H406</f>
        <v>0.35199999999999998</v>
      </c>
      <c r="S406" s="207">
        <v>0</v>
      </c>
      <c r="T406" s="208">
        <f>S406*H406</f>
        <v>0</v>
      </c>
      <c r="AR406" s="22" t="s">
        <v>284</v>
      </c>
      <c r="AT406" s="22" t="s">
        <v>281</v>
      </c>
      <c r="AU406" s="22" t="s">
        <v>83</v>
      </c>
      <c r="AY406" s="22" t="s">
        <v>127</v>
      </c>
      <c r="BE406" s="209">
        <f>IF(N406="základní",J406,0)</f>
        <v>0</v>
      </c>
      <c r="BF406" s="209">
        <f>IF(N406="snížená",J406,0)</f>
        <v>0</v>
      </c>
      <c r="BG406" s="209">
        <f>IF(N406="zákl. přenesená",J406,0)</f>
        <v>0</v>
      </c>
      <c r="BH406" s="209">
        <f>IF(N406="sníž. přenesená",J406,0)</f>
        <v>0</v>
      </c>
      <c r="BI406" s="209">
        <f>IF(N406="nulová",J406,0)</f>
        <v>0</v>
      </c>
      <c r="BJ406" s="22" t="s">
        <v>83</v>
      </c>
      <c r="BK406" s="209">
        <f>ROUND(I406*H406,2)</f>
        <v>0</v>
      </c>
      <c r="BL406" s="22" t="s">
        <v>212</v>
      </c>
      <c r="BM406" s="22" t="s">
        <v>613</v>
      </c>
    </row>
    <row r="407" spans="2:65" s="1" customFormat="1" ht="27">
      <c r="B407" s="39"/>
      <c r="C407" s="61"/>
      <c r="D407" s="210" t="s">
        <v>136</v>
      </c>
      <c r="E407" s="61"/>
      <c r="F407" s="211" t="s">
        <v>156</v>
      </c>
      <c r="G407" s="61"/>
      <c r="H407" s="61"/>
      <c r="I407" s="166"/>
      <c r="J407" s="61"/>
      <c r="K407" s="61"/>
      <c r="L407" s="59"/>
      <c r="M407" s="212"/>
      <c r="N407" s="40"/>
      <c r="O407" s="40"/>
      <c r="P407" s="40"/>
      <c r="Q407" s="40"/>
      <c r="R407" s="40"/>
      <c r="S407" s="40"/>
      <c r="T407" s="76"/>
      <c r="AT407" s="22" t="s">
        <v>136</v>
      </c>
      <c r="AU407" s="22" t="s">
        <v>83</v>
      </c>
    </row>
    <row r="408" spans="2:65" s="12" customFormat="1">
      <c r="B408" s="213"/>
      <c r="C408" s="214"/>
      <c r="D408" s="215" t="s">
        <v>138</v>
      </c>
      <c r="E408" s="216" t="s">
        <v>21</v>
      </c>
      <c r="F408" s="217" t="s">
        <v>265</v>
      </c>
      <c r="G408" s="214"/>
      <c r="H408" s="218">
        <v>8</v>
      </c>
      <c r="I408" s="219"/>
      <c r="J408" s="214"/>
      <c r="K408" s="214"/>
      <c r="L408" s="220"/>
      <c r="M408" s="221"/>
      <c r="N408" s="222"/>
      <c r="O408" s="222"/>
      <c r="P408" s="222"/>
      <c r="Q408" s="222"/>
      <c r="R408" s="222"/>
      <c r="S408" s="222"/>
      <c r="T408" s="223"/>
      <c r="AT408" s="224" t="s">
        <v>138</v>
      </c>
      <c r="AU408" s="224" t="s">
        <v>83</v>
      </c>
      <c r="AV408" s="12" t="s">
        <v>83</v>
      </c>
      <c r="AW408" s="12" t="s">
        <v>35</v>
      </c>
      <c r="AX408" s="12" t="s">
        <v>78</v>
      </c>
      <c r="AY408" s="224" t="s">
        <v>127</v>
      </c>
    </row>
    <row r="409" spans="2:65" s="1" customFormat="1" ht="31.5" customHeight="1">
      <c r="B409" s="39"/>
      <c r="C409" s="198" t="s">
        <v>614</v>
      </c>
      <c r="D409" s="198" t="s">
        <v>129</v>
      </c>
      <c r="E409" s="199" t="s">
        <v>615</v>
      </c>
      <c r="F409" s="200" t="s">
        <v>616</v>
      </c>
      <c r="G409" s="201" t="s">
        <v>455</v>
      </c>
      <c r="H409" s="202">
        <v>8</v>
      </c>
      <c r="I409" s="203"/>
      <c r="J409" s="204">
        <f>ROUND(I409*H409,2)</f>
        <v>0</v>
      </c>
      <c r="K409" s="200" t="s">
        <v>133</v>
      </c>
      <c r="L409" s="59"/>
      <c r="M409" s="205" t="s">
        <v>21</v>
      </c>
      <c r="N409" s="206" t="s">
        <v>44</v>
      </c>
      <c r="O409" s="40"/>
      <c r="P409" s="207">
        <f>O409*H409</f>
        <v>0</v>
      </c>
      <c r="Q409" s="207">
        <v>9.5E-4</v>
      </c>
      <c r="R409" s="207">
        <f>Q409*H409</f>
        <v>7.6E-3</v>
      </c>
      <c r="S409" s="207">
        <v>0</v>
      </c>
      <c r="T409" s="208">
        <f>S409*H409</f>
        <v>0</v>
      </c>
      <c r="AR409" s="22" t="s">
        <v>212</v>
      </c>
      <c r="AT409" s="22" t="s">
        <v>129</v>
      </c>
      <c r="AU409" s="22" t="s">
        <v>83</v>
      </c>
      <c r="AY409" s="22" t="s">
        <v>127</v>
      </c>
      <c r="BE409" s="209">
        <f>IF(N409="základní",J409,0)</f>
        <v>0</v>
      </c>
      <c r="BF409" s="209">
        <f>IF(N409="snížená",J409,0)</f>
        <v>0</v>
      </c>
      <c r="BG409" s="209">
        <f>IF(N409="zákl. přenesená",J409,0)</f>
        <v>0</v>
      </c>
      <c r="BH409" s="209">
        <f>IF(N409="sníž. přenesená",J409,0)</f>
        <v>0</v>
      </c>
      <c r="BI409" s="209">
        <f>IF(N409="nulová",J409,0)</f>
        <v>0</v>
      </c>
      <c r="BJ409" s="22" t="s">
        <v>83</v>
      </c>
      <c r="BK409" s="209">
        <f>ROUND(I409*H409,2)</f>
        <v>0</v>
      </c>
      <c r="BL409" s="22" t="s">
        <v>212</v>
      </c>
      <c r="BM409" s="22" t="s">
        <v>617</v>
      </c>
    </row>
    <row r="410" spans="2:65" s="1" customFormat="1" ht="27">
      <c r="B410" s="39"/>
      <c r="C410" s="61"/>
      <c r="D410" s="210" t="s">
        <v>136</v>
      </c>
      <c r="E410" s="61"/>
      <c r="F410" s="211" t="s">
        <v>156</v>
      </c>
      <c r="G410" s="61"/>
      <c r="H410" s="61"/>
      <c r="I410" s="166"/>
      <c r="J410" s="61"/>
      <c r="K410" s="61"/>
      <c r="L410" s="59"/>
      <c r="M410" s="212"/>
      <c r="N410" s="40"/>
      <c r="O410" s="40"/>
      <c r="P410" s="40"/>
      <c r="Q410" s="40"/>
      <c r="R410" s="40"/>
      <c r="S410" s="40"/>
      <c r="T410" s="76"/>
      <c r="AT410" s="22" t="s">
        <v>136</v>
      </c>
      <c r="AU410" s="22" t="s">
        <v>83</v>
      </c>
    </row>
    <row r="411" spans="2:65" s="12" customFormat="1">
      <c r="B411" s="213"/>
      <c r="C411" s="214"/>
      <c r="D411" s="215" t="s">
        <v>138</v>
      </c>
      <c r="E411" s="216" t="s">
        <v>21</v>
      </c>
      <c r="F411" s="217" t="s">
        <v>265</v>
      </c>
      <c r="G411" s="214"/>
      <c r="H411" s="218">
        <v>8</v>
      </c>
      <c r="I411" s="219"/>
      <c r="J411" s="214"/>
      <c r="K411" s="214"/>
      <c r="L411" s="220"/>
      <c r="M411" s="221"/>
      <c r="N411" s="222"/>
      <c r="O411" s="222"/>
      <c r="P411" s="222"/>
      <c r="Q411" s="222"/>
      <c r="R411" s="222"/>
      <c r="S411" s="222"/>
      <c r="T411" s="223"/>
      <c r="AT411" s="224" t="s">
        <v>138</v>
      </c>
      <c r="AU411" s="224" t="s">
        <v>83</v>
      </c>
      <c r="AV411" s="12" t="s">
        <v>83</v>
      </c>
      <c r="AW411" s="12" t="s">
        <v>35</v>
      </c>
      <c r="AX411" s="12" t="s">
        <v>78</v>
      </c>
      <c r="AY411" s="224" t="s">
        <v>127</v>
      </c>
    </row>
    <row r="412" spans="2:65" s="1" customFormat="1" ht="31.5" customHeight="1">
      <c r="B412" s="39"/>
      <c r="C412" s="198" t="s">
        <v>618</v>
      </c>
      <c r="D412" s="198" t="s">
        <v>129</v>
      </c>
      <c r="E412" s="199" t="s">
        <v>619</v>
      </c>
      <c r="F412" s="200" t="s">
        <v>620</v>
      </c>
      <c r="G412" s="201" t="s">
        <v>200</v>
      </c>
      <c r="H412" s="202">
        <v>1.034</v>
      </c>
      <c r="I412" s="203"/>
      <c r="J412" s="204">
        <f>ROUND(I412*H412,2)</f>
        <v>0</v>
      </c>
      <c r="K412" s="200" t="s">
        <v>133</v>
      </c>
      <c r="L412" s="59"/>
      <c r="M412" s="205" t="s">
        <v>21</v>
      </c>
      <c r="N412" s="206" t="s">
        <v>44</v>
      </c>
      <c r="O412" s="40"/>
      <c r="P412" s="207">
        <f>O412*H412</f>
        <v>0</v>
      </c>
      <c r="Q412" s="207">
        <v>0</v>
      </c>
      <c r="R412" s="207">
        <f>Q412*H412</f>
        <v>0</v>
      </c>
      <c r="S412" s="207">
        <v>0</v>
      </c>
      <c r="T412" s="208">
        <f>S412*H412</f>
        <v>0</v>
      </c>
      <c r="AR412" s="22" t="s">
        <v>212</v>
      </c>
      <c r="AT412" s="22" t="s">
        <v>129</v>
      </c>
      <c r="AU412" s="22" t="s">
        <v>83</v>
      </c>
      <c r="AY412" s="22" t="s">
        <v>127</v>
      </c>
      <c r="BE412" s="209">
        <f>IF(N412="základní",J412,0)</f>
        <v>0</v>
      </c>
      <c r="BF412" s="209">
        <f>IF(N412="snížená",J412,0)</f>
        <v>0</v>
      </c>
      <c r="BG412" s="209">
        <f>IF(N412="zákl. přenesená",J412,0)</f>
        <v>0</v>
      </c>
      <c r="BH412" s="209">
        <f>IF(N412="sníž. přenesená",J412,0)</f>
        <v>0</v>
      </c>
      <c r="BI412" s="209">
        <f>IF(N412="nulová",J412,0)</f>
        <v>0</v>
      </c>
      <c r="BJ412" s="22" t="s">
        <v>83</v>
      </c>
      <c r="BK412" s="209">
        <f>ROUND(I412*H412,2)</f>
        <v>0</v>
      </c>
      <c r="BL412" s="22" t="s">
        <v>212</v>
      </c>
      <c r="BM412" s="22" t="s">
        <v>621</v>
      </c>
    </row>
    <row r="413" spans="2:65" s="11" customFormat="1" ht="29.85" customHeight="1">
      <c r="B413" s="181"/>
      <c r="C413" s="182"/>
      <c r="D413" s="195" t="s">
        <v>71</v>
      </c>
      <c r="E413" s="196" t="s">
        <v>622</v>
      </c>
      <c r="F413" s="196" t="s">
        <v>623</v>
      </c>
      <c r="G413" s="182"/>
      <c r="H413" s="182"/>
      <c r="I413" s="185"/>
      <c r="J413" s="197">
        <f>BK413</f>
        <v>0</v>
      </c>
      <c r="K413" s="182"/>
      <c r="L413" s="187"/>
      <c r="M413" s="188"/>
      <c r="N413" s="189"/>
      <c r="O413" s="189"/>
      <c r="P413" s="190">
        <f>SUM(P414:P423)</f>
        <v>0</v>
      </c>
      <c r="Q413" s="189"/>
      <c r="R413" s="190">
        <f>SUM(R414:R423)</f>
        <v>0.22159999999999999</v>
      </c>
      <c r="S413" s="189"/>
      <c r="T413" s="191">
        <f>SUM(T414:T423)</f>
        <v>0</v>
      </c>
      <c r="AR413" s="192" t="s">
        <v>83</v>
      </c>
      <c r="AT413" s="193" t="s">
        <v>71</v>
      </c>
      <c r="AU413" s="193" t="s">
        <v>78</v>
      </c>
      <c r="AY413" s="192" t="s">
        <v>127</v>
      </c>
      <c r="BK413" s="194">
        <f>SUM(BK414:BK423)</f>
        <v>0</v>
      </c>
    </row>
    <row r="414" spans="2:65" s="1" customFormat="1" ht="31.5" customHeight="1">
      <c r="B414" s="39"/>
      <c r="C414" s="198" t="s">
        <v>624</v>
      </c>
      <c r="D414" s="198" t="s">
        <v>129</v>
      </c>
      <c r="E414" s="199" t="s">
        <v>625</v>
      </c>
      <c r="F414" s="200" t="s">
        <v>626</v>
      </c>
      <c r="G414" s="201" t="s">
        <v>455</v>
      </c>
      <c r="H414" s="202">
        <v>8</v>
      </c>
      <c r="I414" s="203"/>
      <c r="J414" s="204">
        <f>ROUND(I414*H414,2)</f>
        <v>0</v>
      </c>
      <c r="K414" s="200" t="s">
        <v>133</v>
      </c>
      <c r="L414" s="59"/>
      <c r="M414" s="205" t="s">
        <v>21</v>
      </c>
      <c r="N414" s="206" t="s">
        <v>44</v>
      </c>
      <c r="O414" s="40"/>
      <c r="P414" s="207">
        <f>O414*H414</f>
        <v>0</v>
      </c>
      <c r="Q414" s="207">
        <v>9.1999999999999998E-3</v>
      </c>
      <c r="R414" s="207">
        <f>Q414*H414</f>
        <v>7.3599999999999999E-2</v>
      </c>
      <c r="S414" s="207">
        <v>0</v>
      </c>
      <c r="T414" s="208">
        <f>S414*H414</f>
        <v>0</v>
      </c>
      <c r="AR414" s="22" t="s">
        <v>212</v>
      </c>
      <c r="AT414" s="22" t="s">
        <v>129</v>
      </c>
      <c r="AU414" s="22" t="s">
        <v>83</v>
      </c>
      <c r="AY414" s="22" t="s">
        <v>127</v>
      </c>
      <c r="BE414" s="209">
        <f>IF(N414="základní",J414,0)</f>
        <v>0</v>
      </c>
      <c r="BF414" s="209">
        <f>IF(N414="snížená",J414,0)</f>
        <v>0</v>
      </c>
      <c r="BG414" s="209">
        <f>IF(N414="zákl. přenesená",J414,0)</f>
        <v>0</v>
      </c>
      <c r="BH414" s="209">
        <f>IF(N414="sníž. přenesená",J414,0)</f>
        <v>0</v>
      </c>
      <c r="BI414" s="209">
        <f>IF(N414="nulová",J414,0)</f>
        <v>0</v>
      </c>
      <c r="BJ414" s="22" t="s">
        <v>83</v>
      </c>
      <c r="BK414" s="209">
        <f>ROUND(I414*H414,2)</f>
        <v>0</v>
      </c>
      <c r="BL414" s="22" t="s">
        <v>212</v>
      </c>
      <c r="BM414" s="22" t="s">
        <v>627</v>
      </c>
    </row>
    <row r="415" spans="2:65" s="1" customFormat="1" ht="27">
      <c r="B415" s="39"/>
      <c r="C415" s="61"/>
      <c r="D415" s="210" t="s">
        <v>136</v>
      </c>
      <c r="E415" s="61"/>
      <c r="F415" s="211" t="s">
        <v>156</v>
      </c>
      <c r="G415" s="61"/>
      <c r="H415" s="61"/>
      <c r="I415" s="166"/>
      <c r="J415" s="61"/>
      <c r="K415" s="61"/>
      <c r="L415" s="59"/>
      <c r="M415" s="212"/>
      <c r="N415" s="40"/>
      <c r="O415" s="40"/>
      <c r="P415" s="40"/>
      <c r="Q415" s="40"/>
      <c r="R415" s="40"/>
      <c r="S415" s="40"/>
      <c r="T415" s="76"/>
      <c r="AT415" s="22" t="s">
        <v>136</v>
      </c>
      <c r="AU415" s="22" t="s">
        <v>83</v>
      </c>
    </row>
    <row r="416" spans="2:65" s="12" customFormat="1">
      <c r="B416" s="213"/>
      <c r="C416" s="214"/>
      <c r="D416" s="215" t="s">
        <v>138</v>
      </c>
      <c r="E416" s="216" t="s">
        <v>21</v>
      </c>
      <c r="F416" s="217" t="s">
        <v>265</v>
      </c>
      <c r="G416" s="214"/>
      <c r="H416" s="218">
        <v>8</v>
      </c>
      <c r="I416" s="219"/>
      <c r="J416" s="214"/>
      <c r="K416" s="214"/>
      <c r="L416" s="220"/>
      <c r="M416" s="221"/>
      <c r="N416" s="222"/>
      <c r="O416" s="222"/>
      <c r="P416" s="222"/>
      <c r="Q416" s="222"/>
      <c r="R416" s="222"/>
      <c r="S416" s="222"/>
      <c r="T416" s="223"/>
      <c r="AT416" s="224" t="s">
        <v>138</v>
      </c>
      <c r="AU416" s="224" t="s">
        <v>83</v>
      </c>
      <c r="AV416" s="12" t="s">
        <v>83</v>
      </c>
      <c r="AW416" s="12" t="s">
        <v>35</v>
      </c>
      <c r="AX416" s="12" t="s">
        <v>78</v>
      </c>
      <c r="AY416" s="224" t="s">
        <v>127</v>
      </c>
    </row>
    <row r="417" spans="2:65" s="1" customFormat="1" ht="22.5" customHeight="1">
      <c r="B417" s="39"/>
      <c r="C417" s="228" t="s">
        <v>628</v>
      </c>
      <c r="D417" s="228" t="s">
        <v>281</v>
      </c>
      <c r="E417" s="229" t="s">
        <v>629</v>
      </c>
      <c r="F417" s="230" t="s">
        <v>630</v>
      </c>
      <c r="G417" s="231" t="s">
        <v>154</v>
      </c>
      <c r="H417" s="232">
        <v>8</v>
      </c>
      <c r="I417" s="233"/>
      <c r="J417" s="234">
        <f>ROUND(I417*H417,2)</f>
        <v>0</v>
      </c>
      <c r="K417" s="230" t="s">
        <v>133</v>
      </c>
      <c r="L417" s="235"/>
      <c r="M417" s="236" t="s">
        <v>21</v>
      </c>
      <c r="N417" s="237" t="s">
        <v>44</v>
      </c>
      <c r="O417" s="40"/>
      <c r="P417" s="207">
        <f>O417*H417</f>
        <v>0</v>
      </c>
      <c r="Q417" s="207">
        <v>1.7999999999999999E-2</v>
      </c>
      <c r="R417" s="207">
        <f>Q417*H417</f>
        <v>0.14399999999999999</v>
      </c>
      <c r="S417" s="207">
        <v>0</v>
      </c>
      <c r="T417" s="208">
        <f>S417*H417</f>
        <v>0</v>
      </c>
      <c r="AR417" s="22" t="s">
        <v>284</v>
      </c>
      <c r="AT417" s="22" t="s">
        <v>281</v>
      </c>
      <c r="AU417" s="22" t="s">
        <v>83</v>
      </c>
      <c r="AY417" s="22" t="s">
        <v>127</v>
      </c>
      <c r="BE417" s="209">
        <f>IF(N417="základní",J417,0)</f>
        <v>0</v>
      </c>
      <c r="BF417" s="209">
        <f>IF(N417="snížená",J417,0)</f>
        <v>0</v>
      </c>
      <c r="BG417" s="209">
        <f>IF(N417="zákl. přenesená",J417,0)</f>
        <v>0</v>
      </c>
      <c r="BH417" s="209">
        <f>IF(N417="sníž. přenesená",J417,0)</f>
        <v>0</v>
      </c>
      <c r="BI417" s="209">
        <f>IF(N417="nulová",J417,0)</f>
        <v>0</v>
      </c>
      <c r="BJ417" s="22" t="s">
        <v>83</v>
      </c>
      <c r="BK417" s="209">
        <f>ROUND(I417*H417,2)</f>
        <v>0</v>
      </c>
      <c r="BL417" s="22" t="s">
        <v>212</v>
      </c>
      <c r="BM417" s="22" t="s">
        <v>631</v>
      </c>
    </row>
    <row r="418" spans="2:65" s="1" customFormat="1" ht="27">
      <c r="B418" s="39"/>
      <c r="C418" s="61"/>
      <c r="D418" s="210" t="s">
        <v>136</v>
      </c>
      <c r="E418" s="61"/>
      <c r="F418" s="211" t="s">
        <v>156</v>
      </c>
      <c r="G418" s="61"/>
      <c r="H418" s="61"/>
      <c r="I418" s="166"/>
      <c r="J418" s="61"/>
      <c r="K418" s="61"/>
      <c r="L418" s="59"/>
      <c r="M418" s="212"/>
      <c r="N418" s="40"/>
      <c r="O418" s="40"/>
      <c r="P418" s="40"/>
      <c r="Q418" s="40"/>
      <c r="R418" s="40"/>
      <c r="S418" s="40"/>
      <c r="T418" s="76"/>
      <c r="AT418" s="22" t="s">
        <v>136</v>
      </c>
      <c r="AU418" s="22" t="s">
        <v>83</v>
      </c>
    </row>
    <row r="419" spans="2:65" s="12" customFormat="1">
      <c r="B419" s="213"/>
      <c r="C419" s="214"/>
      <c r="D419" s="215" t="s">
        <v>138</v>
      </c>
      <c r="E419" s="216" t="s">
        <v>21</v>
      </c>
      <c r="F419" s="217" t="s">
        <v>265</v>
      </c>
      <c r="G419" s="214"/>
      <c r="H419" s="218">
        <v>8</v>
      </c>
      <c r="I419" s="219"/>
      <c r="J419" s="214"/>
      <c r="K419" s="214"/>
      <c r="L419" s="220"/>
      <c r="M419" s="221"/>
      <c r="N419" s="222"/>
      <c r="O419" s="222"/>
      <c r="P419" s="222"/>
      <c r="Q419" s="222"/>
      <c r="R419" s="222"/>
      <c r="S419" s="222"/>
      <c r="T419" s="223"/>
      <c r="AT419" s="224" t="s">
        <v>138</v>
      </c>
      <c r="AU419" s="224" t="s">
        <v>83</v>
      </c>
      <c r="AV419" s="12" t="s">
        <v>83</v>
      </c>
      <c r="AW419" s="12" t="s">
        <v>35</v>
      </c>
      <c r="AX419" s="12" t="s">
        <v>78</v>
      </c>
      <c r="AY419" s="224" t="s">
        <v>127</v>
      </c>
    </row>
    <row r="420" spans="2:65" s="1" customFormat="1" ht="22.5" customHeight="1">
      <c r="B420" s="39"/>
      <c r="C420" s="228" t="s">
        <v>632</v>
      </c>
      <c r="D420" s="228" t="s">
        <v>281</v>
      </c>
      <c r="E420" s="229" t="s">
        <v>633</v>
      </c>
      <c r="F420" s="230" t="s">
        <v>634</v>
      </c>
      <c r="G420" s="231" t="s">
        <v>154</v>
      </c>
      <c r="H420" s="232">
        <v>8</v>
      </c>
      <c r="I420" s="233"/>
      <c r="J420" s="234">
        <f>ROUND(I420*H420,2)</f>
        <v>0</v>
      </c>
      <c r="K420" s="230" t="s">
        <v>133</v>
      </c>
      <c r="L420" s="235"/>
      <c r="M420" s="236" t="s">
        <v>21</v>
      </c>
      <c r="N420" s="237" t="s">
        <v>44</v>
      </c>
      <c r="O420" s="40"/>
      <c r="P420" s="207">
        <f>O420*H420</f>
        <v>0</v>
      </c>
      <c r="Q420" s="207">
        <v>5.0000000000000001E-4</v>
      </c>
      <c r="R420" s="207">
        <f>Q420*H420</f>
        <v>4.0000000000000001E-3</v>
      </c>
      <c r="S420" s="207">
        <v>0</v>
      </c>
      <c r="T420" s="208">
        <f>S420*H420</f>
        <v>0</v>
      </c>
      <c r="AR420" s="22" t="s">
        <v>284</v>
      </c>
      <c r="AT420" s="22" t="s">
        <v>281</v>
      </c>
      <c r="AU420" s="22" t="s">
        <v>83</v>
      </c>
      <c r="AY420" s="22" t="s">
        <v>127</v>
      </c>
      <c r="BE420" s="209">
        <f>IF(N420="základní",J420,0)</f>
        <v>0</v>
      </c>
      <c r="BF420" s="209">
        <f>IF(N420="snížená",J420,0)</f>
        <v>0</v>
      </c>
      <c r="BG420" s="209">
        <f>IF(N420="zákl. přenesená",J420,0)</f>
        <v>0</v>
      </c>
      <c r="BH420" s="209">
        <f>IF(N420="sníž. přenesená",J420,0)</f>
        <v>0</v>
      </c>
      <c r="BI420" s="209">
        <f>IF(N420="nulová",J420,0)</f>
        <v>0</v>
      </c>
      <c r="BJ420" s="22" t="s">
        <v>83</v>
      </c>
      <c r="BK420" s="209">
        <f>ROUND(I420*H420,2)</f>
        <v>0</v>
      </c>
      <c r="BL420" s="22" t="s">
        <v>212</v>
      </c>
      <c r="BM420" s="22" t="s">
        <v>635</v>
      </c>
    </row>
    <row r="421" spans="2:65" s="1" customFormat="1" ht="27">
      <c r="B421" s="39"/>
      <c r="C421" s="61"/>
      <c r="D421" s="210" t="s">
        <v>136</v>
      </c>
      <c r="E421" s="61"/>
      <c r="F421" s="211" t="s">
        <v>156</v>
      </c>
      <c r="G421" s="61"/>
      <c r="H421" s="61"/>
      <c r="I421" s="166"/>
      <c r="J421" s="61"/>
      <c r="K421" s="61"/>
      <c r="L421" s="59"/>
      <c r="M421" s="212"/>
      <c r="N421" s="40"/>
      <c r="O421" s="40"/>
      <c r="P421" s="40"/>
      <c r="Q421" s="40"/>
      <c r="R421" s="40"/>
      <c r="S421" s="40"/>
      <c r="T421" s="76"/>
      <c r="AT421" s="22" t="s">
        <v>136</v>
      </c>
      <c r="AU421" s="22" t="s">
        <v>83</v>
      </c>
    </row>
    <row r="422" spans="2:65" s="12" customFormat="1">
      <c r="B422" s="213"/>
      <c r="C422" s="214"/>
      <c r="D422" s="215" t="s">
        <v>138</v>
      </c>
      <c r="E422" s="216" t="s">
        <v>21</v>
      </c>
      <c r="F422" s="217" t="s">
        <v>265</v>
      </c>
      <c r="G422" s="214"/>
      <c r="H422" s="218">
        <v>8</v>
      </c>
      <c r="I422" s="219"/>
      <c r="J422" s="214"/>
      <c r="K422" s="214"/>
      <c r="L422" s="220"/>
      <c r="M422" s="221"/>
      <c r="N422" s="222"/>
      <c r="O422" s="222"/>
      <c r="P422" s="222"/>
      <c r="Q422" s="222"/>
      <c r="R422" s="222"/>
      <c r="S422" s="222"/>
      <c r="T422" s="223"/>
      <c r="AT422" s="224" t="s">
        <v>138</v>
      </c>
      <c r="AU422" s="224" t="s">
        <v>83</v>
      </c>
      <c r="AV422" s="12" t="s">
        <v>83</v>
      </c>
      <c r="AW422" s="12" t="s">
        <v>35</v>
      </c>
      <c r="AX422" s="12" t="s">
        <v>78</v>
      </c>
      <c r="AY422" s="224" t="s">
        <v>127</v>
      </c>
    </row>
    <row r="423" spans="2:65" s="1" customFormat="1" ht="31.5" customHeight="1">
      <c r="B423" s="39"/>
      <c r="C423" s="198" t="s">
        <v>636</v>
      </c>
      <c r="D423" s="198" t="s">
        <v>129</v>
      </c>
      <c r="E423" s="199" t="s">
        <v>637</v>
      </c>
      <c r="F423" s="200" t="s">
        <v>638</v>
      </c>
      <c r="G423" s="201" t="s">
        <v>200</v>
      </c>
      <c r="H423" s="202">
        <v>0.222</v>
      </c>
      <c r="I423" s="203"/>
      <c r="J423" s="204">
        <f>ROUND(I423*H423,2)</f>
        <v>0</v>
      </c>
      <c r="K423" s="200" t="s">
        <v>133</v>
      </c>
      <c r="L423" s="59"/>
      <c r="M423" s="205" t="s">
        <v>21</v>
      </c>
      <c r="N423" s="206" t="s">
        <v>44</v>
      </c>
      <c r="O423" s="40"/>
      <c r="P423" s="207">
        <f>O423*H423</f>
        <v>0</v>
      </c>
      <c r="Q423" s="207">
        <v>0</v>
      </c>
      <c r="R423" s="207">
        <f>Q423*H423</f>
        <v>0</v>
      </c>
      <c r="S423" s="207">
        <v>0</v>
      </c>
      <c r="T423" s="208">
        <f>S423*H423</f>
        <v>0</v>
      </c>
      <c r="AR423" s="22" t="s">
        <v>212</v>
      </c>
      <c r="AT423" s="22" t="s">
        <v>129</v>
      </c>
      <c r="AU423" s="22" t="s">
        <v>83</v>
      </c>
      <c r="AY423" s="22" t="s">
        <v>127</v>
      </c>
      <c r="BE423" s="209">
        <f>IF(N423="základní",J423,0)</f>
        <v>0</v>
      </c>
      <c r="BF423" s="209">
        <f>IF(N423="snížená",J423,0)</f>
        <v>0</v>
      </c>
      <c r="BG423" s="209">
        <f>IF(N423="zákl. přenesená",J423,0)</f>
        <v>0</v>
      </c>
      <c r="BH423" s="209">
        <f>IF(N423="sníž. přenesená",J423,0)</f>
        <v>0</v>
      </c>
      <c r="BI423" s="209">
        <f>IF(N423="nulová",J423,0)</f>
        <v>0</v>
      </c>
      <c r="BJ423" s="22" t="s">
        <v>83</v>
      </c>
      <c r="BK423" s="209">
        <f>ROUND(I423*H423,2)</f>
        <v>0</v>
      </c>
      <c r="BL423" s="22" t="s">
        <v>212</v>
      </c>
      <c r="BM423" s="22" t="s">
        <v>639</v>
      </c>
    </row>
    <row r="424" spans="2:65" s="11" customFormat="1" ht="29.85" customHeight="1">
      <c r="B424" s="181"/>
      <c r="C424" s="182"/>
      <c r="D424" s="195" t="s">
        <v>71</v>
      </c>
      <c r="E424" s="196" t="s">
        <v>640</v>
      </c>
      <c r="F424" s="196" t="s">
        <v>641</v>
      </c>
      <c r="G424" s="182"/>
      <c r="H424" s="182"/>
      <c r="I424" s="185"/>
      <c r="J424" s="197">
        <f>BK424</f>
        <v>0</v>
      </c>
      <c r="K424" s="182"/>
      <c r="L424" s="187"/>
      <c r="M424" s="188"/>
      <c r="N424" s="189"/>
      <c r="O424" s="189"/>
      <c r="P424" s="190">
        <f>SUM(P425:P436)</f>
        <v>0</v>
      </c>
      <c r="Q424" s="189"/>
      <c r="R424" s="190">
        <f>SUM(R425:R436)</f>
        <v>8.5100000000000002E-3</v>
      </c>
      <c r="S424" s="189"/>
      <c r="T424" s="191">
        <f>SUM(T425:T436)</f>
        <v>0</v>
      </c>
      <c r="AR424" s="192" t="s">
        <v>83</v>
      </c>
      <c r="AT424" s="193" t="s">
        <v>71</v>
      </c>
      <c r="AU424" s="193" t="s">
        <v>78</v>
      </c>
      <c r="AY424" s="192" t="s">
        <v>127</v>
      </c>
      <c r="BK424" s="194">
        <f>SUM(BK425:BK436)</f>
        <v>0</v>
      </c>
    </row>
    <row r="425" spans="2:65" s="1" customFormat="1" ht="31.5" customHeight="1">
      <c r="B425" s="39"/>
      <c r="C425" s="198" t="s">
        <v>642</v>
      </c>
      <c r="D425" s="198" t="s">
        <v>129</v>
      </c>
      <c r="E425" s="199" t="s">
        <v>643</v>
      </c>
      <c r="F425" s="200" t="s">
        <v>644</v>
      </c>
      <c r="G425" s="201" t="s">
        <v>154</v>
      </c>
      <c r="H425" s="202">
        <v>2</v>
      </c>
      <c r="I425" s="203"/>
      <c r="J425" s="204">
        <f>ROUND(I425*H425,2)</f>
        <v>0</v>
      </c>
      <c r="K425" s="200" t="s">
        <v>133</v>
      </c>
      <c r="L425" s="59"/>
      <c r="M425" s="205" t="s">
        <v>21</v>
      </c>
      <c r="N425" s="206" t="s">
        <v>44</v>
      </c>
      <c r="O425" s="40"/>
      <c r="P425" s="207">
        <f>O425*H425</f>
        <v>0</v>
      </c>
      <c r="Q425" s="207">
        <v>4.2000000000000002E-4</v>
      </c>
      <c r="R425" s="207">
        <f>Q425*H425</f>
        <v>8.4000000000000003E-4</v>
      </c>
      <c r="S425" s="207">
        <v>0</v>
      </c>
      <c r="T425" s="208">
        <f>S425*H425</f>
        <v>0</v>
      </c>
      <c r="AR425" s="22" t="s">
        <v>212</v>
      </c>
      <c r="AT425" s="22" t="s">
        <v>129</v>
      </c>
      <c r="AU425" s="22" t="s">
        <v>83</v>
      </c>
      <c r="AY425" s="22" t="s">
        <v>127</v>
      </c>
      <c r="BE425" s="209">
        <f>IF(N425="základní",J425,0)</f>
        <v>0</v>
      </c>
      <c r="BF425" s="209">
        <f>IF(N425="snížená",J425,0)</f>
        <v>0</v>
      </c>
      <c r="BG425" s="209">
        <f>IF(N425="zákl. přenesená",J425,0)</f>
        <v>0</v>
      </c>
      <c r="BH425" s="209">
        <f>IF(N425="sníž. přenesená",J425,0)</f>
        <v>0</v>
      </c>
      <c r="BI425" s="209">
        <f>IF(N425="nulová",J425,0)</f>
        <v>0</v>
      </c>
      <c r="BJ425" s="22" t="s">
        <v>83</v>
      </c>
      <c r="BK425" s="209">
        <f>ROUND(I425*H425,2)</f>
        <v>0</v>
      </c>
      <c r="BL425" s="22" t="s">
        <v>212</v>
      </c>
      <c r="BM425" s="22" t="s">
        <v>645</v>
      </c>
    </row>
    <row r="426" spans="2:65" s="1" customFormat="1" ht="27">
      <c r="B426" s="39"/>
      <c r="C426" s="61"/>
      <c r="D426" s="210" t="s">
        <v>136</v>
      </c>
      <c r="E426" s="61"/>
      <c r="F426" s="211" t="s">
        <v>646</v>
      </c>
      <c r="G426" s="61"/>
      <c r="H426" s="61"/>
      <c r="I426" s="166"/>
      <c r="J426" s="61"/>
      <c r="K426" s="61"/>
      <c r="L426" s="59"/>
      <c r="M426" s="212"/>
      <c r="N426" s="40"/>
      <c r="O426" s="40"/>
      <c r="P426" s="40"/>
      <c r="Q426" s="40"/>
      <c r="R426" s="40"/>
      <c r="S426" s="40"/>
      <c r="T426" s="76"/>
      <c r="AT426" s="22" t="s">
        <v>136</v>
      </c>
      <c r="AU426" s="22" t="s">
        <v>83</v>
      </c>
    </row>
    <row r="427" spans="2:65" s="12" customFormat="1">
      <c r="B427" s="213"/>
      <c r="C427" s="214"/>
      <c r="D427" s="215" t="s">
        <v>138</v>
      </c>
      <c r="E427" s="216" t="s">
        <v>21</v>
      </c>
      <c r="F427" s="217" t="s">
        <v>275</v>
      </c>
      <c r="G427" s="214"/>
      <c r="H427" s="218">
        <v>2</v>
      </c>
      <c r="I427" s="219"/>
      <c r="J427" s="214"/>
      <c r="K427" s="214"/>
      <c r="L427" s="220"/>
      <c r="M427" s="221"/>
      <c r="N427" s="222"/>
      <c r="O427" s="222"/>
      <c r="P427" s="222"/>
      <c r="Q427" s="222"/>
      <c r="R427" s="222"/>
      <c r="S427" s="222"/>
      <c r="T427" s="223"/>
      <c r="AT427" s="224" t="s">
        <v>138</v>
      </c>
      <c r="AU427" s="224" t="s">
        <v>83</v>
      </c>
      <c r="AV427" s="12" t="s">
        <v>83</v>
      </c>
      <c r="AW427" s="12" t="s">
        <v>35</v>
      </c>
      <c r="AX427" s="12" t="s">
        <v>78</v>
      </c>
      <c r="AY427" s="224" t="s">
        <v>127</v>
      </c>
    </row>
    <row r="428" spans="2:65" s="1" customFormat="1" ht="31.5" customHeight="1">
      <c r="B428" s="39"/>
      <c r="C428" s="198" t="s">
        <v>647</v>
      </c>
      <c r="D428" s="198" t="s">
        <v>129</v>
      </c>
      <c r="E428" s="199" t="s">
        <v>648</v>
      </c>
      <c r="F428" s="200" t="s">
        <v>649</v>
      </c>
      <c r="G428" s="201" t="s">
        <v>154</v>
      </c>
      <c r="H428" s="202">
        <v>9</v>
      </c>
      <c r="I428" s="203"/>
      <c r="J428" s="204">
        <f>ROUND(I428*H428,2)</f>
        <v>0</v>
      </c>
      <c r="K428" s="200" t="s">
        <v>133</v>
      </c>
      <c r="L428" s="59"/>
      <c r="M428" s="205" t="s">
        <v>21</v>
      </c>
      <c r="N428" s="206" t="s">
        <v>44</v>
      </c>
      <c r="O428" s="40"/>
      <c r="P428" s="207">
        <f>O428*H428</f>
        <v>0</v>
      </c>
      <c r="Q428" s="207">
        <v>4.2999999999999999E-4</v>
      </c>
      <c r="R428" s="207">
        <f>Q428*H428</f>
        <v>3.8699999999999997E-3</v>
      </c>
      <c r="S428" s="207">
        <v>0</v>
      </c>
      <c r="T428" s="208">
        <f>S428*H428</f>
        <v>0</v>
      </c>
      <c r="AR428" s="22" t="s">
        <v>212</v>
      </c>
      <c r="AT428" s="22" t="s">
        <v>129</v>
      </c>
      <c r="AU428" s="22" t="s">
        <v>83</v>
      </c>
      <c r="AY428" s="22" t="s">
        <v>127</v>
      </c>
      <c r="BE428" s="209">
        <f>IF(N428="základní",J428,0)</f>
        <v>0</v>
      </c>
      <c r="BF428" s="209">
        <f>IF(N428="snížená",J428,0)</f>
        <v>0</v>
      </c>
      <c r="BG428" s="209">
        <f>IF(N428="zákl. přenesená",J428,0)</f>
        <v>0</v>
      </c>
      <c r="BH428" s="209">
        <f>IF(N428="sníž. přenesená",J428,0)</f>
        <v>0</v>
      </c>
      <c r="BI428" s="209">
        <f>IF(N428="nulová",J428,0)</f>
        <v>0</v>
      </c>
      <c r="BJ428" s="22" t="s">
        <v>83</v>
      </c>
      <c r="BK428" s="209">
        <f>ROUND(I428*H428,2)</f>
        <v>0</v>
      </c>
      <c r="BL428" s="22" t="s">
        <v>212</v>
      </c>
      <c r="BM428" s="22" t="s">
        <v>650</v>
      </c>
    </row>
    <row r="429" spans="2:65" s="1" customFormat="1" ht="27">
      <c r="B429" s="39"/>
      <c r="C429" s="61"/>
      <c r="D429" s="210" t="s">
        <v>136</v>
      </c>
      <c r="E429" s="61"/>
      <c r="F429" s="211" t="s">
        <v>651</v>
      </c>
      <c r="G429" s="61"/>
      <c r="H429" s="61"/>
      <c r="I429" s="166"/>
      <c r="J429" s="61"/>
      <c r="K429" s="61"/>
      <c r="L429" s="59"/>
      <c r="M429" s="212"/>
      <c r="N429" s="40"/>
      <c r="O429" s="40"/>
      <c r="P429" s="40"/>
      <c r="Q429" s="40"/>
      <c r="R429" s="40"/>
      <c r="S429" s="40"/>
      <c r="T429" s="76"/>
      <c r="AT429" s="22" t="s">
        <v>136</v>
      </c>
      <c r="AU429" s="22" t="s">
        <v>83</v>
      </c>
    </row>
    <row r="430" spans="2:65" s="12" customFormat="1">
      <c r="B430" s="213"/>
      <c r="C430" s="214"/>
      <c r="D430" s="215" t="s">
        <v>138</v>
      </c>
      <c r="E430" s="216" t="s">
        <v>21</v>
      </c>
      <c r="F430" s="217" t="s">
        <v>652</v>
      </c>
      <c r="G430" s="214"/>
      <c r="H430" s="218">
        <v>9</v>
      </c>
      <c r="I430" s="219"/>
      <c r="J430" s="214"/>
      <c r="K430" s="214"/>
      <c r="L430" s="220"/>
      <c r="M430" s="221"/>
      <c r="N430" s="222"/>
      <c r="O430" s="222"/>
      <c r="P430" s="222"/>
      <c r="Q430" s="222"/>
      <c r="R430" s="222"/>
      <c r="S430" s="222"/>
      <c r="T430" s="223"/>
      <c r="AT430" s="224" t="s">
        <v>138</v>
      </c>
      <c r="AU430" s="224" t="s">
        <v>83</v>
      </c>
      <c r="AV430" s="12" t="s">
        <v>83</v>
      </c>
      <c r="AW430" s="12" t="s">
        <v>35</v>
      </c>
      <c r="AX430" s="12" t="s">
        <v>78</v>
      </c>
      <c r="AY430" s="224" t="s">
        <v>127</v>
      </c>
    </row>
    <row r="431" spans="2:65" s="1" customFormat="1" ht="31.5" customHeight="1">
      <c r="B431" s="39"/>
      <c r="C431" s="198" t="s">
        <v>653</v>
      </c>
      <c r="D431" s="198" t="s">
        <v>129</v>
      </c>
      <c r="E431" s="199" t="s">
        <v>654</v>
      </c>
      <c r="F431" s="200" t="s">
        <v>655</v>
      </c>
      <c r="G431" s="201" t="s">
        <v>154</v>
      </c>
      <c r="H431" s="202">
        <v>4</v>
      </c>
      <c r="I431" s="203"/>
      <c r="J431" s="204">
        <f>ROUND(I431*H431,2)</f>
        <v>0</v>
      </c>
      <c r="K431" s="200" t="s">
        <v>133</v>
      </c>
      <c r="L431" s="59"/>
      <c r="M431" s="205" t="s">
        <v>21</v>
      </c>
      <c r="N431" s="206" t="s">
        <v>44</v>
      </c>
      <c r="O431" s="40"/>
      <c r="P431" s="207">
        <f>O431*H431</f>
        <v>0</v>
      </c>
      <c r="Q431" s="207">
        <v>2.0000000000000001E-4</v>
      </c>
      <c r="R431" s="207">
        <f>Q431*H431</f>
        <v>8.0000000000000004E-4</v>
      </c>
      <c r="S431" s="207">
        <v>0</v>
      </c>
      <c r="T431" s="208">
        <f>S431*H431</f>
        <v>0</v>
      </c>
      <c r="AR431" s="22" t="s">
        <v>212</v>
      </c>
      <c r="AT431" s="22" t="s">
        <v>129</v>
      </c>
      <c r="AU431" s="22" t="s">
        <v>83</v>
      </c>
      <c r="AY431" s="22" t="s">
        <v>127</v>
      </c>
      <c r="BE431" s="209">
        <f>IF(N431="základní",J431,0)</f>
        <v>0</v>
      </c>
      <c r="BF431" s="209">
        <f>IF(N431="snížená",J431,0)</f>
        <v>0</v>
      </c>
      <c r="BG431" s="209">
        <f>IF(N431="zákl. přenesená",J431,0)</f>
        <v>0</v>
      </c>
      <c r="BH431" s="209">
        <f>IF(N431="sníž. přenesená",J431,0)</f>
        <v>0</v>
      </c>
      <c r="BI431" s="209">
        <f>IF(N431="nulová",J431,0)</f>
        <v>0</v>
      </c>
      <c r="BJ431" s="22" t="s">
        <v>83</v>
      </c>
      <c r="BK431" s="209">
        <f>ROUND(I431*H431,2)</f>
        <v>0</v>
      </c>
      <c r="BL431" s="22" t="s">
        <v>212</v>
      </c>
      <c r="BM431" s="22" t="s">
        <v>656</v>
      </c>
    </row>
    <row r="432" spans="2:65" s="1" customFormat="1" ht="27">
      <c r="B432" s="39"/>
      <c r="C432" s="61"/>
      <c r="D432" s="210" t="s">
        <v>136</v>
      </c>
      <c r="E432" s="61"/>
      <c r="F432" s="211" t="s">
        <v>657</v>
      </c>
      <c r="G432" s="61"/>
      <c r="H432" s="61"/>
      <c r="I432" s="166"/>
      <c r="J432" s="61"/>
      <c r="K432" s="61"/>
      <c r="L432" s="59"/>
      <c r="M432" s="212"/>
      <c r="N432" s="40"/>
      <c r="O432" s="40"/>
      <c r="P432" s="40"/>
      <c r="Q432" s="40"/>
      <c r="R432" s="40"/>
      <c r="S432" s="40"/>
      <c r="T432" s="76"/>
      <c r="AT432" s="22" t="s">
        <v>136</v>
      </c>
      <c r="AU432" s="22" t="s">
        <v>83</v>
      </c>
    </row>
    <row r="433" spans="2:65" s="12" customFormat="1">
      <c r="B433" s="213"/>
      <c r="C433" s="214"/>
      <c r="D433" s="215" t="s">
        <v>138</v>
      </c>
      <c r="E433" s="216" t="s">
        <v>21</v>
      </c>
      <c r="F433" s="217" t="s">
        <v>485</v>
      </c>
      <c r="G433" s="214"/>
      <c r="H433" s="218">
        <v>4</v>
      </c>
      <c r="I433" s="219"/>
      <c r="J433" s="214"/>
      <c r="K433" s="214"/>
      <c r="L433" s="220"/>
      <c r="M433" s="221"/>
      <c r="N433" s="222"/>
      <c r="O433" s="222"/>
      <c r="P433" s="222"/>
      <c r="Q433" s="222"/>
      <c r="R433" s="222"/>
      <c r="S433" s="222"/>
      <c r="T433" s="223"/>
      <c r="AT433" s="224" t="s">
        <v>138</v>
      </c>
      <c r="AU433" s="224" t="s">
        <v>83</v>
      </c>
      <c r="AV433" s="12" t="s">
        <v>83</v>
      </c>
      <c r="AW433" s="12" t="s">
        <v>35</v>
      </c>
      <c r="AX433" s="12" t="s">
        <v>78</v>
      </c>
      <c r="AY433" s="224" t="s">
        <v>127</v>
      </c>
    </row>
    <row r="434" spans="2:65" s="1" customFormat="1" ht="31.5" customHeight="1">
      <c r="B434" s="39"/>
      <c r="C434" s="198" t="s">
        <v>658</v>
      </c>
      <c r="D434" s="198" t="s">
        <v>129</v>
      </c>
      <c r="E434" s="199" t="s">
        <v>659</v>
      </c>
      <c r="F434" s="200" t="s">
        <v>660</v>
      </c>
      <c r="G434" s="201" t="s">
        <v>154</v>
      </c>
      <c r="H434" s="202">
        <v>10</v>
      </c>
      <c r="I434" s="203"/>
      <c r="J434" s="204">
        <f>ROUND(I434*H434,2)</f>
        <v>0</v>
      </c>
      <c r="K434" s="200" t="s">
        <v>133</v>
      </c>
      <c r="L434" s="59"/>
      <c r="M434" s="205" t="s">
        <v>21</v>
      </c>
      <c r="N434" s="206" t="s">
        <v>44</v>
      </c>
      <c r="O434" s="40"/>
      <c r="P434" s="207">
        <f>O434*H434</f>
        <v>0</v>
      </c>
      <c r="Q434" s="207">
        <v>2.9999999999999997E-4</v>
      </c>
      <c r="R434" s="207">
        <f>Q434*H434</f>
        <v>2.9999999999999996E-3</v>
      </c>
      <c r="S434" s="207">
        <v>0</v>
      </c>
      <c r="T434" s="208">
        <f>S434*H434</f>
        <v>0</v>
      </c>
      <c r="AR434" s="22" t="s">
        <v>212</v>
      </c>
      <c r="AT434" s="22" t="s">
        <v>129</v>
      </c>
      <c r="AU434" s="22" t="s">
        <v>83</v>
      </c>
      <c r="AY434" s="22" t="s">
        <v>127</v>
      </c>
      <c r="BE434" s="209">
        <f>IF(N434="základní",J434,0)</f>
        <v>0</v>
      </c>
      <c r="BF434" s="209">
        <f>IF(N434="snížená",J434,0)</f>
        <v>0</v>
      </c>
      <c r="BG434" s="209">
        <f>IF(N434="zákl. přenesená",J434,0)</f>
        <v>0</v>
      </c>
      <c r="BH434" s="209">
        <f>IF(N434="sníž. přenesená",J434,0)</f>
        <v>0</v>
      </c>
      <c r="BI434" s="209">
        <f>IF(N434="nulová",J434,0)</f>
        <v>0</v>
      </c>
      <c r="BJ434" s="22" t="s">
        <v>83</v>
      </c>
      <c r="BK434" s="209">
        <f>ROUND(I434*H434,2)</f>
        <v>0</v>
      </c>
      <c r="BL434" s="22" t="s">
        <v>212</v>
      </c>
      <c r="BM434" s="22" t="s">
        <v>661</v>
      </c>
    </row>
    <row r="435" spans="2:65" s="1" customFormat="1" ht="27">
      <c r="B435" s="39"/>
      <c r="C435" s="61"/>
      <c r="D435" s="210" t="s">
        <v>136</v>
      </c>
      <c r="E435" s="61"/>
      <c r="F435" s="211" t="s">
        <v>188</v>
      </c>
      <c r="G435" s="61"/>
      <c r="H435" s="61"/>
      <c r="I435" s="166"/>
      <c r="J435" s="61"/>
      <c r="K435" s="61"/>
      <c r="L435" s="59"/>
      <c r="M435" s="212"/>
      <c r="N435" s="40"/>
      <c r="O435" s="40"/>
      <c r="P435" s="40"/>
      <c r="Q435" s="40"/>
      <c r="R435" s="40"/>
      <c r="S435" s="40"/>
      <c r="T435" s="76"/>
      <c r="AT435" s="22" t="s">
        <v>136</v>
      </c>
      <c r="AU435" s="22" t="s">
        <v>83</v>
      </c>
    </row>
    <row r="436" spans="2:65" s="12" customFormat="1">
      <c r="B436" s="213"/>
      <c r="C436" s="214"/>
      <c r="D436" s="210" t="s">
        <v>138</v>
      </c>
      <c r="E436" s="225" t="s">
        <v>21</v>
      </c>
      <c r="F436" s="226" t="s">
        <v>662</v>
      </c>
      <c r="G436" s="214"/>
      <c r="H436" s="227">
        <v>10</v>
      </c>
      <c r="I436" s="219"/>
      <c r="J436" s="214"/>
      <c r="K436" s="214"/>
      <c r="L436" s="220"/>
      <c r="M436" s="238"/>
      <c r="N436" s="239"/>
      <c r="O436" s="239"/>
      <c r="P436" s="239"/>
      <c r="Q436" s="239"/>
      <c r="R436" s="239"/>
      <c r="S436" s="239"/>
      <c r="T436" s="240"/>
      <c r="AT436" s="224" t="s">
        <v>138</v>
      </c>
      <c r="AU436" s="224" t="s">
        <v>83</v>
      </c>
      <c r="AV436" s="12" t="s">
        <v>83</v>
      </c>
      <c r="AW436" s="12" t="s">
        <v>35</v>
      </c>
      <c r="AX436" s="12" t="s">
        <v>78</v>
      </c>
      <c r="AY436" s="224" t="s">
        <v>127</v>
      </c>
    </row>
    <row r="437" spans="2:65" s="1" customFormat="1" ht="6.95" customHeight="1">
      <c r="B437" s="54"/>
      <c r="C437" s="55"/>
      <c r="D437" s="55"/>
      <c r="E437" s="55"/>
      <c r="F437" s="55"/>
      <c r="G437" s="55"/>
      <c r="H437" s="55"/>
      <c r="I437" s="142"/>
      <c r="J437" s="55"/>
      <c r="K437" s="55"/>
      <c r="L437" s="59"/>
    </row>
  </sheetData>
  <sheetProtection algorithmName="SHA-512" hashValue="DlyD9HidoVcJM+LFqwAN7XramCKr+sPaiLYV1DMAgjoaYnB+Zz8sasNfLMweyBACw8OOBH9Gw8WfMGC6YV0iVQ==" saltValue="YP2YozcrK+GsaY1BqFedZA==" spinCount="100000" sheet="1" objects="1" scenarios="1" formatCells="0" formatColumns="0" formatRows="0" sort="0" autoFilter="0"/>
  <autoFilter ref="C92:K436"/>
  <mergeCells count="12">
    <mergeCell ref="E83:H83"/>
    <mergeCell ref="E85:H85"/>
    <mergeCell ref="E7:H7"/>
    <mergeCell ref="E9:H9"/>
    <mergeCell ref="E11:H11"/>
    <mergeCell ref="E26:H26"/>
    <mergeCell ref="E47:H47"/>
    <mergeCell ref="G1:H1"/>
    <mergeCell ref="L2:V2"/>
    <mergeCell ref="E49:H49"/>
    <mergeCell ref="E51:H51"/>
    <mergeCell ref="E81:H81"/>
  </mergeCells>
  <hyperlinks>
    <hyperlink ref="F1:G1" location="C2" display="1) Krycí list soupisu"/>
    <hyperlink ref="G1:H1" location="C58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41" customWidth="1"/>
    <col min="2" max="2" width="1.6640625" style="241" customWidth="1"/>
    <col min="3" max="4" width="5" style="241" customWidth="1"/>
    <col min="5" max="5" width="11.6640625" style="241" customWidth="1"/>
    <col min="6" max="6" width="9.1640625" style="241" customWidth="1"/>
    <col min="7" max="7" width="5" style="241" customWidth="1"/>
    <col min="8" max="8" width="77.83203125" style="241" customWidth="1"/>
    <col min="9" max="10" width="20" style="241" customWidth="1"/>
    <col min="11" max="11" width="1.6640625" style="241" customWidth="1"/>
  </cols>
  <sheetData>
    <row r="1" spans="2:11" ht="37.5" customHeight="1"/>
    <row r="2" spans="2:11" ht="7.5" customHeight="1">
      <c r="B2" s="242"/>
      <c r="C2" s="243"/>
      <c r="D2" s="243"/>
      <c r="E2" s="243"/>
      <c r="F2" s="243"/>
      <c r="G2" s="243"/>
      <c r="H2" s="243"/>
      <c r="I2" s="243"/>
      <c r="J2" s="243"/>
      <c r="K2" s="244"/>
    </row>
    <row r="3" spans="2:11" s="13" customFormat="1" ht="45" customHeight="1">
      <c r="B3" s="245"/>
      <c r="C3" s="370" t="s">
        <v>663</v>
      </c>
      <c r="D3" s="370"/>
      <c r="E3" s="370"/>
      <c r="F3" s="370"/>
      <c r="G3" s="370"/>
      <c r="H3" s="370"/>
      <c r="I3" s="370"/>
      <c r="J3" s="370"/>
      <c r="K3" s="246"/>
    </row>
    <row r="4" spans="2:11" ht="25.5" customHeight="1">
      <c r="B4" s="247"/>
      <c r="C4" s="371" t="s">
        <v>664</v>
      </c>
      <c r="D4" s="371"/>
      <c r="E4" s="371"/>
      <c r="F4" s="371"/>
      <c r="G4" s="371"/>
      <c r="H4" s="371"/>
      <c r="I4" s="371"/>
      <c r="J4" s="371"/>
      <c r="K4" s="248"/>
    </row>
    <row r="5" spans="2:11" ht="5.25" customHeight="1">
      <c r="B5" s="247"/>
      <c r="C5" s="249"/>
      <c r="D5" s="249"/>
      <c r="E5" s="249"/>
      <c r="F5" s="249"/>
      <c r="G5" s="249"/>
      <c r="H5" s="249"/>
      <c r="I5" s="249"/>
      <c r="J5" s="249"/>
      <c r="K5" s="248"/>
    </row>
    <row r="6" spans="2:11" ht="15" customHeight="1">
      <c r="B6" s="247"/>
      <c r="C6" s="369" t="s">
        <v>665</v>
      </c>
      <c r="D6" s="369"/>
      <c r="E6" s="369"/>
      <c r="F6" s="369"/>
      <c r="G6" s="369"/>
      <c r="H6" s="369"/>
      <c r="I6" s="369"/>
      <c r="J6" s="369"/>
      <c r="K6" s="248"/>
    </row>
    <row r="7" spans="2:11" ht="15" customHeight="1">
      <c r="B7" s="251"/>
      <c r="C7" s="369" t="s">
        <v>666</v>
      </c>
      <c r="D7" s="369"/>
      <c r="E7" s="369"/>
      <c r="F7" s="369"/>
      <c r="G7" s="369"/>
      <c r="H7" s="369"/>
      <c r="I7" s="369"/>
      <c r="J7" s="369"/>
      <c r="K7" s="248"/>
    </row>
    <row r="8" spans="2:11" ht="12.75" customHeight="1">
      <c r="B8" s="251"/>
      <c r="C8" s="250"/>
      <c r="D8" s="250"/>
      <c r="E8" s="250"/>
      <c r="F8" s="250"/>
      <c r="G8" s="250"/>
      <c r="H8" s="250"/>
      <c r="I8" s="250"/>
      <c r="J8" s="250"/>
      <c r="K8" s="248"/>
    </row>
    <row r="9" spans="2:11" ht="15" customHeight="1">
      <c r="B9" s="251"/>
      <c r="C9" s="369" t="s">
        <v>667</v>
      </c>
      <c r="D9" s="369"/>
      <c r="E9" s="369"/>
      <c r="F9" s="369"/>
      <c r="G9" s="369"/>
      <c r="H9" s="369"/>
      <c r="I9" s="369"/>
      <c r="J9" s="369"/>
      <c r="K9" s="248"/>
    </row>
    <row r="10" spans="2:11" ht="15" customHeight="1">
      <c r="B10" s="251"/>
      <c r="C10" s="250"/>
      <c r="D10" s="369" t="s">
        <v>668</v>
      </c>
      <c r="E10" s="369"/>
      <c r="F10" s="369"/>
      <c r="G10" s="369"/>
      <c r="H10" s="369"/>
      <c r="I10" s="369"/>
      <c r="J10" s="369"/>
      <c r="K10" s="248"/>
    </row>
    <row r="11" spans="2:11" ht="15" customHeight="1">
      <c r="B11" s="251"/>
      <c r="C11" s="252"/>
      <c r="D11" s="369" t="s">
        <v>669</v>
      </c>
      <c r="E11" s="369"/>
      <c r="F11" s="369"/>
      <c r="G11" s="369"/>
      <c r="H11" s="369"/>
      <c r="I11" s="369"/>
      <c r="J11" s="369"/>
      <c r="K11" s="248"/>
    </row>
    <row r="12" spans="2:11" ht="12.75" customHeight="1">
      <c r="B12" s="251"/>
      <c r="C12" s="252"/>
      <c r="D12" s="252"/>
      <c r="E12" s="252"/>
      <c r="F12" s="252"/>
      <c r="G12" s="252"/>
      <c r="H12" s="252"/>
      <c r="I12" s="252"/>
      <c r="J12" s="252"/>
      <c r="K12" s="248"/>
    </row>
    <row r="13" spans="2:11" ht="15" customHeight="1">
      <c r="B13" s="251"/>
      <c r="C13" s="252"/>
      <c r="D13" s="369" t="s">
        <v>670</v>
      </c>
      <c r="E13" s="369"/>
      <c r="F13" s="369"/>
      <c r="G13" s="369"/>
      <c r="H13" s="369"/>
      <c r="I13" s="369"/>
      <c r="J13" s="369"/>
      <c r="K13" s="248"/>
    </row>
    <row r="14" spans="2:11" ht="15" customHeight="1">
      <c r="B14" s="251"/>
      <c r="C14" s="252"/>
      <c r="D14" s="369" t="s">
        <v>671</v>
      </c>
      <c r="E14" s="369"/>
      <c r="F14" s="369"/>
      <c r="G14" s="369"/>
      <c r="H14" s="369"/>
      <c r="I14" s="369"/>
      <c r="J14" s="369"/>
      <c r="K14" s="248"/>
    </row>
    <row r="15" spans="2:11" ht="15" customHeight="1">
      <c r="B15" s="251"/>
      <c r="C15" s="252"/>
      <c r="D15" s="369" t="s">
        <v>672</v>
      </c>
      <c r="E15" s="369"/>
      <c r="F15" s="369"/>
      <c r="G15" s="369"/>
      <c r="H15" s="369"/>
      <c r="I15" s="369"/>
      <c r="J15" s="369"/>
      <c r="K15" s="248"/>
    </row>
    <row r="16" spans="2:11" ht="15" customHeight="1">
      <c r="B16" s="251"/>
      <c r="C16" s="252"/>
      <c r="D16" s="252"/>
      <c r="E16" s="253" t="s">
        <v>77</v>
      </c>
      <c r="F16" s="369" t="s">
        <v>673</v>
      </c>
      <c r="G16" s="369"/>
      <c r="H16" s="369"/>
      <c r="I16" s="369"/>
      <c r="J16" s="369"/>
      <c r="K16" s="248"/>
    </row>
    <row r="17" spans="2:11" ht="15" customHeight="1">
      <c r="B17" s="251"/>
      <c r="C17" s="252"/>
      <c r="D17" s="252"/>
      <c r="E17" s="253" t="s">
        <v>674</v>
      </c>
      <c r="F17" s="369" t="s">
        <v>675</v>
      </c>
      <c r="G17" s="369"/>
      <c r="H17" s="369"/>
      <c r="I17" s="369"/>
      <c r="J17" s="369"/>
      <c r="K17" s="248"/>
    </row>
    <row r="18" spans="2:11" ht="15" customHeight="1">
      <c r="B18" s="251"/>
      <c r="C18" s="252"/>
      <c r="D18" s="252"/>
      <c r="E18" s="253" t="s">
        <v>676</v>
      </c>
      <c r="F18" s="369" t="s">
        <v>677</v>
      </c>
      <c r="G18" s="369"/>
      <c r="H18" s="369"/>
      <c r="I18" s="369"/>
      <c r="J18" s="369"/>
      <c r="K18" s="248"/>
    </row>
    <row r="19" spans="2:11" ht="15" customHeight="1">
      <c r="B19" s="251"/>
      <c r="C19" s="252"/>
      <c r="D19" s="252"/>
      <c r="E19" s="253" t="s">
        <v>678</v>
      </c>
      <c r="F19" s="369" t="s">
        <v>679</v>
      </c>
      <c r="G19" s="369"/>
      <c r="H19" s="369"/>
      <c r="I19" s="369"/>
      <c r="J19" s="369"/>
      <c r="K19" s="248"/>
    </row>
    <row r="20" spans="2:11" ht="15" customHeight="1">
      <c r="B20" s="251"/>
      <c r="C20" s="252"/>
      <c r="D20" s="252"/>
      <c r="E20" s="253" t="s">
        <v>680</v>
      </c>
      <c r="F20" s="369" t="s">
        <v>681</v>
      </c>
      <c r="G20" s="369"/>
      <c r="H20" s="369"/>
      <c r="I20" s="369"/>
      <c r="J20" s="369"/>
      <c r="K20" s="248"/>
    </row>
    <row r="21" spans="2:11" ht="15" customHeight="1">
      <c r="B21" s="251"/>
      <c r="C21" s="252"/>
      <c r="D21" s="252"/>
      <c r="E21" s="253" t="s">
        <v>82</v>
      </c>
      <c r="F21" s="369" t="s">
        <v>682</v>
      </c>
      <c r="G21" s="369"/>
      <c r="H21" s="369"/>
      <c r="I21" s="369"/>
      <c r="J21" s="369"/>
      <c r="K21" s="248"/>
    </row>
    <row r="22" spans="2:11" ht="12.75" customHeight="1">
      <c r="B22" s="251"/>
      <c r="C22" s="252"/>
      <c r="D22" s="252"/>
      <c r="E22" s="252"/>
      <c r="F22" s="252"/>
      <c r="G22" s="252"/>
      <c r="H22" s="252"/>
      <c r="I22" s="252"/>
      <c r="J22" s="252"/>
      <c r="K22" s="248"/>
    </row>
    <row r="23" spans="2:11" ht="15" customHeight="1">
      <c r="B23" s="251"/>
      <c r="C23" s="369" t="s">
        <v>683</v>
      </c>
      <c r="D23" s="369"/>
      <c r="E23" s="369"/>
      <c r="F23" s="369"/>
      <c r="G23" s="369"/>
      <c r="H23" s="369"/>
      <c r="I23" s="369"/>
      <c r="J23" s="369"/>
      <c r="K23" s="248"/>
    </row>
    <row r="24" spans="2:11" ht="15" customHeight="1">
      <c r="B24" s="251"/>
      <c r="C24" s="369" t="s">
        <v>684</v>
      </c>
      <c r="D24" s="369"/>
      <c r="E24" s="369"/>
      <c r="F24" s="369"/>
      <c r="G24" s="369"/>
      <c r="H24" s="369"/>
      <c r="I24" s="369"/>
      <c r="J24" s="369"/>
      <c r="K24" s="248"/>
    </row>
    <row r="25" spans="2:11" ht="15" customHeight="1">
      <c r="B25" s="251"/>
      <c r="C25" s="250"/>
      <c r="D25" s="369" t="s">
        <v>685</v>
      </c>
      <c r="E25" s="369"/>
      <c r="F25" s="369"/>
      <c r="G25" s="369"/>
      <c r="H25" s="369"/>
      <c r="I25" s="369"/>
      <c r="J25" s="369"/>
      <c r="K25" s="248"/>
    </row>
    <row r="26" spans="2:11" ht="15" customHeight="1">
      <c r="B26" s="251"/>
      <c r="C26" s="252"/>
      <c r="D26" s="369" t="s">
        <v>686</v>
      </c>
      <c r="E26" s="369"/>
      <c r="F26" s="369"/>
      <c r="G26" s="369"/>
      <c r="H26" s="369"/>
      <c r="I26" s="369"/>
      <c r="J26" s="369"/>
      <c r="K26" s="248"/>
    </row>
    <row r="27" spans="2:11" ht="12.75" customHeight="1">
      <c r="B27" s="251"/>
      <c r="C27" s="252"/>
      <c r="D27" s="252"/>
      <c r="E27" s="252"/>
      <c r="F27" s="252"/>
      <c r="G27" s="252"/>
      <c r="H27" s="252"/>
      <c r="I27" s="252"/>
      <c r="J27" s="252"/>
      <c r="K27" s="248"/>
    </row>
    <row r="28" spans="2:11" ht="15" customHeight="1">
      <c r="B28" s="251"/>
      <c r="C28" s="252"/>
      <c r="D28" s="369" t="s">
        <v>687</v>
      </c>
      <c r="E28" s="369"/>
      <c r="F28" s="369"/>
      <c r="G28" s="369"/>
      <c r="H28" s="369"/>
      <c r="I28" s="369"/>
      <c r="J28" s="369"/>
      <c r="K28" s="248"/>
    </row>
    <row r="29" spans="2:11" ht="15" customHeight="1">
      <c r="B29" s="251"/>
      <c r="C29" s="252"/>
      <c r="D29" s="369" t="s">
        <v>688</v>
      </c>
      <c r="E29" s="369"/>
      <c r="F29" s="369"/>
      <c r="G29" s="369"/>
      <c r="H29" s="369"/>
      <c r="I29" s="369"/>
      <c r="J29" s="369"/>
      <c r="K29" s="248"/>
    </row>
    <row r="30" spans="2:11" ht="12.75" customHeight="1">
      <c r="B30" s="251"/>
      <c r="C30" s="252"/>
      <c r="D30" s="252"/>
      <c r="E30" s="252"/>
      <c r="F30" s="252"/>
      <c r="G30" s="252"/>
      <c r="H30" s="252"/>
      <c r="I30" s="252"/>
      <c r="J30" s="252"/>
      <c r="K30" s="248"/>
    </row>
    <row r="31" spans="2:11" ht="15" customHeight="1">
      <c r="B31" s="251"/>
      <c r="C31" s="252"/>
      <c r="D31" s="369" t="s">
        <v>689</v>
      </c>
      <c r="E31" s="369"/>
      <c r="F31" s="369"/>
      <c r="G31" s="369"/>
      <c r="H31" s="369"/>
      <c r="I31" s="369"/>
      <c r="J31" s="369"/>
      <c r="K31" s="248"/>
    </row>
    <row r="32" spans="2:11" ht="15" customHeight="1">
      <c r="B32" s="251"/>
      <c r="C32" s="252"/>
      <c r="D32" s="369" t="s">
        <v>690</v>
      </c>
      <c r="E32" s="369"/>
      <c r="F32" s="369"/>
      <c r="G32" s="369"/>
      <c r="H32" s="369"/>
      <c r="I32" s="369"/>
      <c r="J32" s="369"/>
      <c r="K32" s="248"/>
    </row>
    <row r="33" spans="2:11" ht="15" customHeight="1">
      <c r="B33" s="251"/>
      <c r="C33" s="252"/>
      <c r="D33" s="369" t="s">
        <v>691</v>
      </c>
      <c r="E33" s="369"/>
      <c r="F33" s="369"/>
      <c r="G33" s="369"/>
      <c r="H33" s="369"/>
      <c r="I33" s="369"/>
      <c r="J33" s="369"/>
      <c r="K33" s="248"/>
    </row>
    <row r="34" spans="2:11" ht="15" customHeight="1">
      <c r="B34" s="251"/>
      <c r="C34" s="252"/>
      <c r="D34" s="250"/>
      <c r="E34" s="254" t="s">
        <v>112</v>
      </c>
      <c r="F34" s="250"/>
      <c r="G34" s="369" t="s">
        <v>692</v>
      </c>
      <c r="H34" s="369"/>
      <c r="I34" s="369"/>
      <c r="J34" s="369"/>
      <c r="K34" s="248"/>
    </row>
    <row r="35" spans="2:11" ht="30.75" customHeight="1">
      <c r="B35" s="251"/>
      <c r="C35" s="252"/>
      <c r="D35" s="250"/>
      <c r="E35" s="254" t="s">
        <v>693</v>
      </c>
      <c r="F35" s="250"/>
      <c r="G35" s="369" t="s">
        <v>694</v>
      </c>
      <c r="H35" s="369"/>
      <c r="I35" s="369"/>
      <c r="J35" s="369"/>
      <c r="K35" s="248"/>
    </row>
    <row r="36" spans="2:11" ht="15" customHeight="1">
      <c r="B36" s="251"/>
      <c r="C36" s="252"/>
      <c r="D36" s="250"/>
      <c r="E36" s="254" t="s">
        <v>53</v>
      </c>
      <c r="F36" s="250"/>
      <c r="G36" s="369" t="s">
        <v>695</v>
      </c>
      <c r="H36" s="369"/>
      <c r="I36" s="369"/>
      <c r="J36" s="369"/>
      <c r="K36" s="248"/>
    </row>
    <row r="37" spans="2:11" ht="15" customHeight="1">
      <c r="B37" s="251"/>
      <c r="C37" s="252"/>
      <c r="D37" s="250"/>
      <c r="E37" s="254" t="s">
        <v>113</v>
      </c>
      <c r="F37" s="250"/>
      <c r="G37" s="369" t="s">
        <v>696</v>
      </c>
      <c r="H37" s="369"/>
      <c r="I37" s="369"/>
      <c r="J37" s="369"/>
      <c r="K37" s="248"/>
    </row>
    <row r="38" spans="2:11" ht="15" customHeight="1">
      <c r="B38" s="251"/>
      <c r="C38" s="252"/>
      <c r="D38" s="250"/>
      <c r="E38" s="254" t="s">
        <v>114</v>
      </c>
      <c r="F38" s="250"/>
      <c r="G38" s="369" t="s">
        <v>697</v>
      </c>
      <c r="H38" s="369"/>
      <c r="I38" s="369"/>
      <c r="J38" s="369"/>
      <c r="K38" s="248"/>
    </row>
    <row r="39" spans="2:11" ht="15" customHeight="1">
      <c r="B39" s="251"/>
      <c r="C39" s="252"/>
      <c r="D39" s="250"/>
      <c r="E39" s="254" t="s">
        <v>115</v>
      </c>
      <c r="F39" s="250"/>
      <c r="G39" s="369" t="s">
        <v>698</v>
      </c>
      <c r="H39" s="369"/>
      <c r="I39" s="369"/>
      <c r="J39" s="369"/>
      <c r="K39" s="248"/>
    </row>
    <row r="40" spans="2:11" ht="15" customHeight="1">
      <c r="B40" s="251"/>
      <c r="C40" s="252"/>
      <c r="D40" s="250"/>
      <c r="E40" s="254" t="s">
        <v>699</v>
      </c>
      <c r="F40" s="250"/>
      <c r="G40" s="369" t="s">
        <v>700</v>
      </c>
      <c r="H40" s="369"/>
      <c r="I40" s="369"/>
      <c r="J40" s="369"/>
      <c r="K40" s="248"/>
    </row>
    <row r="41" spans="2:11" ht="15" customHeight="1">
      <c r="B41" s="251"/>
      <c r="C41" s="252"/>
      <c r="D41" s="250"/>
      <c r="E41" s="254"/>
      <c r="F41" s="250"/>
      <c r="G41" s="369" t="s">
        <v>701</v>
      </c>
      <c r="H41" s="369"/>
      <c r="I41" s="369"/>
      <c r="J41" s="369"/>
      <c r="K41" s="248"/>
    </row>
    <row r="42" spans="2:11" ht="15" customHeight="1">
      <c r="B42" s="251"/>
      <c r="C42" s="252"/>
      <c r="D42" s="250"/>
      <c r="E42" s="254" t="s">
        <v>702</v>
      </c>
      <c r="F42" s="250"/>
      <c r="G42" s="369" t="s">
        <v>703</v>
      </c>
      <c r="H42" s="369"/>
      <c r="I42" s="369"/>
      <c r="J42" s="369"/>
      <c r="K42" s="248"/>
    </row>
    <row r="43" spans="2:11" ht="15" customHeight="1">
      <c r="B43" s="251"/>
      <c r="C43" s="252"/>
      <c r="D43" s="250"/>
      <c r="E43" s="254" t="s">
        <v>117</v>
      </c>
      <c r="F43" s="250"/>
      <c r="G43" s="369" t="s">
        <v>704</v>
      </c>
      <c r="H43" s="369"/>
      <c r="I43" s="369"/>
      <c r="J43" s="369"/>
      <c r="K43" s="248"/>
    </row>
    <row r="44" spans="2:11" ht="12.75" customHeight="1">
      <c r="B44" s="251"/>
      <c r="C44" s="252"/>
      <c r="D44" s="250"/>
      <c r="E44" s="250"/>
      <c r="F44" s="250"/>
      <c r="G44" s="250"/>
      <c r="H44" s="250"/>
      <c r="I44" s="250"/>
      <c r="J44" s="250"/>
      <c r="K44" s="248"/>
    </row>
    <row r="45" spans="2:11" ht="15" customHeight="1">
      <c r="B45" s="251"/>
      <c r="C45" s="252"/>
      <c r="D45" s="369" t="s">
        <v>705</v>
      </c>
      <c r="E45" s="369"/>
      <c r="F45" s="369"/>
      <c r="G45" s="369"/>
      <c r="H45" s="369"/>
      <c r="I45" s="369"/>
      <c r="J45" s="369"/>
      <c r="K45" s="248"/>
    </row>
    <row r="46" spans="2:11" ht="15" customHeight="1">
      <c r="B46" s="251"/>
      <c r="C46" s="252"/>
      <c r="D46" s="252"/>
      <c r="E46" s="369" t="s">
        <v>706</v>
      </c>
      <c r="F46" s="369"/>
      <c r="G46" s="369"/>
      <c r="H46" s="369"/>
      <c r="I46" s="369"/>
      <c r="J46" s="369"/>
      <c r="K46" s="248"/>
    </row>
    <row r="47" spans="2:11" ht="15" customHeight="1">
      <c r="B47" s="251"/>
      <c r="C47" s="252"/>
      <c r="D47" s="252"/>
      <c r="E47" s="369" t="s">
        <v>707</v>
      </c>
      <c r="F47" s="369"/>
      <c r="G47" s="369"/>
      <c r="H47" s="369"/>
      <c r="I47" s="369"/>
      <c r="J47" s="369"/>
      <c r="K47" s="248"/>
    </row>
    <row r="48" spans="2:11" ht="15" customHeight="1">
      <c r="B48" s="251"/>
      <c r="C48" s="252"/>
      <c r="D48" s="252"/>
      <c r="E48" s="369" t="s">
        <v>708</v>
      </c>
      <c r="F48" s="369"/>
      <c r="G48" s="369"/>
      <c r="H48" s="369"/>
      <c r="I48" s="369"/>
      <c r="J48" s="369"/>
      <c r="K48" s="248"/>
    </row>
    <row r="49" spans="2:11" ht="15" customHeight="1">
      <c r="B49" s="251"/>
      <c r="C49" s="252"/>
      <c r="D49" s="369" t="s">
        <v>709</v>
      </c>
      <c r="E49" s="369"/>
      <c r="F49" s="369"/>
      <c r="G49" s="369"/>
      <c r="H49" s="369"/>
      <c r="I49" s="369"/>
      <c r="J49" s="369"/>
      <c r="K49" s="248"/>
    </row>
    <row r="50" spans="2:11" ht="25.5" customHeight="1">
      <c r="B50" s="247"/>
      <c r="C50" s="371" t="s">
        <v>710</v>
      </c>
      <c r="D50" s="371"/>
      <c r="E50" s="371"/>
      <c r="F50" s="371"/>
      <c r="G50" s="371"/>
      <c r="H50" s="371"/>
      <c r="I50" s="371"/>
      <c r="J50" s="371"/>
      <c r="K50" s="248"/>
    </row>
    <row r="51" spans="2:11" ht="5.25" customHeight="1">
      <c r="B51" s="247"/>
      <c r="C51" s="249"/>
      <c r="D51" s="249"/>
      <c r="E51" s="249"/>
      <c r="F51" s="249"/>
      <c r="G51" s="249"/>
      <c r="H51" s="249"/>
      <c r="I51" s="249"/>
      <c r="J51" s="249"/>
      <c r="K51" s="248"/>
    </row>
    <row r="52" spans="2:11" ht="15" customHeight="1">
      <c r="B52" s="247"/>
      <c r="C52" s="369" t="s">
        <v>711</v>
      </c>
      <c r="D52" s="369"/>
      <c r="E52" s="369"/>
      <c r="F52" s="369"/>
      <c r="G52" s="369"/>
      <c r="H52" s="369"/>
      <c r="I52" s="369"/>
      <c r="J52" s="369"/>
      <c r="K52" s="248"/>
    </row>
    <row r="53" spans="2:11" ht="15" customHeight="1">
      <c r="B53" s="247"/>
      <c r="C53" s="369" t="s">
        <v>712</v>
      </c>
      <c r="D53" s="369"/>
      <c r="E53" s="369"/>
      <c r="F53" s="369"/>
      <c r="G53" s="369"/>
      <c r="H53" s="369"/>
      <c r="I53" s="369"/>
      <c r="J53" s="369"/>
      <c r="K53" s="248"/>
    </row>
    <row r="54" spans="2:11" ht="12.75" customHeight="1">
      <c r="B54" s="247"/>
      <c r="C54" s="250"/>
      <c r="D54" s="250"/>
      <c r="E54" s="250"/>
      <c r="F54" s="250"/>
      <c r="G54" s="250"/>
      <c r="H54" s="250"/>
      <c r="I54" s="250"/>
      <c r="J54" s="250"/>
      <c r="K54" s="248"/>
    </row>
    <row r="55" spans="2:11" ht="15" customHeight="1">
      <c r="B55" s="247"/>
      <c r="C55" s="369" t="s">
        <v>713</v>
      </c>
      <c r="D55" s="369"/>
      <c r="E55" s="369"/>
      <c r="F55" s="369"/>
      <c r="G55" s="369"/>
      <c r="H55" s="369"/>
      <c r="I55" s="369"/>
      <c r="J55" s="369"/>
      <c r="K55" s="248"/>
    </row>
    <row r="56" spans="2:11" ht="15" customHeight="1">
      <c r="B56" s="247"/>
      <c r="C56" s="252"/>
      <c r="D56" s="369" t="s">
        <v>714</v>
      </c>
      <c r="E56" s="369"/>
      <c r="F56" s="369"/>
      <c r="G56" s="369"/>
      <c r="H56" s="369"/>
      <c r="I56" s="369"/>
      <c r="J56" s="369"/>
      <c r="K56" s="248"/>
    </row>
    <row r="57" spans="2:11" ht="15" customHeight="1">
      <c r="B57" s="247"/>
      <c r="C57" s="252"/>
      <c r="D57" s="369" t="s">
        <v>715</v>
      </c>
      <c r="E57" s="369"/>
      <c r="F57" s="369"/>
      <c r="G57" s="369"/>
      <c r="H57" s="369"/>
      <c r="I57" s="369"/>
      <c r="J57" s="369"/>
      <c r="K57" s="248"/>
    </row>
    <row r="58" spans="2:11" ht="15" customHeight="1">
      <c r="B58" s="247"/>
      <c r="C58" s="252"/>
      <c r="D58" s="369" t="s">
        <v>716</v>
      </c>
      <c r="E58" s="369"/>
      <c r="F58" s="369"/>
      <c r="G58" s="369"/>
      <c r="H58" s="369"/>
      <c r="I58" s="369"/>
      <c r="J58" s="369"/>
      <c r="K58" s="248"/>
    </row>
    <row r="59" spans="2:11" ht="15" customHeight="1">
      <c r="B59" s="247"/>
      <c r="C59" s="252"/>
      <c r="D59" s="369" t="s">
        <v>717</v>
      </c>
      <c r="E59" s="369"/>
      <c r="F59" s="369"/>
      <c r="G59" s="369"/>
      <c r="H59" s="369"/>
      <c r="I59" s="369"/>
      <c r="J59" s="369"/>
      <c r="K59" s="248"/>
    </row>
    <row r="60" spans="2:11" ht="15" customHeight="1">
      <c r="B60" s="247"/>
      <c r="C60" s="252"/>
      <c r="D60" s="373" t="s">
        <v>718</v>
      </c>
      <c r="E60" s="373"/>
      <c r="F60" s="373"/>
      <c r="G60" s="373"/>
      <c r="H60" s="373"/>
      <c r="I60" s="373"/>
      <c r="J60" s="373"/>
      <c r="K60" s="248"/>
    </row>
    <row r="61" spans="2:11" ht="15" customHeight="1">
      <c r="B61" s="247"/>
      <c r="C61" s="252"/>
      <c r="D61" s="369" t="s">
        <v>719</v>
      </c>
      <c r="E61" s="369"/>
      <c r="F61" s="369"/>
      <c r="G61" s="369"/>
      <c r="H61" s="369"/>
      <c r="I61" s="369"/>
      <c r="J61" s="369"/>
      <c r="K61" s="248"/>
    </row>
    <row r="62" spans="2:11" ht="12.75" customHeight="1">
      <c r="B62" s="247"/>
      <c r="C62" s="252"/>
      <c r="D62" s="252"/>
      <c r="E62" s="255"/>
      <c r="F62" s="252"/>
      <c r="G62" s="252"/>
      <c r="H62" s="252"/>
      <c r="I62" s="252"/>
      <c r="J62" s="252"/>
      <c r="K62" s="248"/>
    </row>
    <row r="63" spans="2:11" ht="15" customHeight="1">
      <c r="B63" s="247"/>
      <c r="C63" s="252"/>
      <c r="D63" s="369" t="s">
        <v>720</v>
      </c>
      <c r="E63" s="369"/>
      <c r="F63" s="369"/>
      <c r="G63" s="369"/>
      <c r="H63" s="369"/>
      <c r="I63" s="369"/>
      <c r="J63" s="369"/>
      <c r="K63" s="248"/>
    </row>
    <row r="64" spans="2:11" ht="15" customHeight="1">
      <c r="B64" s="247"/>
      <c r="C64" s="252"/>
      <c r="D64" s="373" t="s">
        <v>721</v>
      </c>
      <c r="E64" s="373"/>
      <c r="F64" s="373"/>
      <c r="G64" s="373"/>
      <c r="H64" s="373"/>
      <c r="I64" s="373"/>
      <c r="J64" s="373"/>
      <c r="K64" s="248"/>
    </row>
    <row r="65" spans="2:11" ht="15" customHeight="1">
      <c r="B65" s="247"/>
      <c r="C65" s="252"/>
      <c r="D65" s="369" t="s">
        <v>722</v>
      </c>
      <c r="E65" s="369"/>
      <c r="F65" s="369"/>
      <c r="G65" s="369"/>
      <c r="H65" s="369"/>
      <c r="I65" s="369"/>
      <c r="J65" s="369"/>
      <c r="K65" s="248"/>
    </row>
    <row r="66" spans="2:11" ht="15" customHeight="1">
      <c r="B66" s="247"/>
      <c r="C66" s="252"/>
      <c r="D66" s="369" t="s">
        <v>723</v>
      </c>
      <c r="E66" s="369"/>
      <c r="F66" s="369"/>
      <c r="G66" s="369"/>
      <c r="H66" s="369"/>
      <c r="I66" s="369"/>
      <c r="J66" s="369"/>
      <c r="K66" s="248"/>
    </row>
    <row r="67" spans="2:11" ht="15" customHeight="1">
      <c r="B67" s="247"/>
      <c r="C67" s="252"/>
      <c r="D67" s="369" t="s">
        <v>724</v>
      </c>
      <c r="E67" s="369"/>
      <c r="F67" s="369"/>
      <c r="G67" s="369"/>
      <c r="H67" s="369"/>
      <c r="I67" s="369"/>
      <c r="J67" s="369"/>
      <c r="K67" s="248"/>
    </row>
    <row r="68" spans="2:11" ht="15" customHeight="1">
      <c r="B68" s="247"/>
      <c r="C68" s="252"/>
      <c r="D68" s="369" t="s">
        <v>725</v>
      </c>
      <c r="E68" s="369"/>
      <c r="F68" s="369"/>
      <c r="G68" s="369"/>
      <c r="H68" s="369"/>
      <c r="I68" s="369"/>
      <c r="J68" s="369"/>
      <c r="K68" s="248"/>
    </row>
    <row r="69" spans="2:11" ht="12.75" customHeight="1">
      <c r="B69" s="256"/>
      <c r="C69" s="257"/>
      <c r="D69" s="257"/>
      <c r="E69" s="257"/>
      <c r="F69" s="257"/>
      <c r="G69" s="257"/>
      <c r="H69" s="257"/>
      <c r="I69" s="257"/>
      <c r="J69" s="257"/>
      <c r="K69" s="258"/>
    </row>
    <row r="70" spans="2:11" ht="18.75" customHeight="1">
      <c r="B70" s="259"/>
      <c r="C70" s="259"/>
      <c r="D70" s="259"/>
      <c r="E70" s="259"/>
      <c r="F70" s="259"/>
      <c r="G70" s="259"/>
      <c r="H70" s="259"/>
      <c r="I70" s="259"/>
      <c r="J70" s="259"/>
      <c r="K70" s="260"/>
    </row>
    <row r="71" spans="2:11" ht="18.75" customHeight="1">
      <c r="B71" s="260"/>
      <c r="C71" s="260"/>
      <c r="D71" s="260"/>
      <c r="E71" s="260"/>
      <c r="F71" s="260"/>
      <c r="G71" s="260"/>
      <c r="H71" s="260"/>
      <c r="I71" s="260"/>
      <c r="J71" s="260"/>
      <c r="K71" s="260"/>
    </row>
    <row r="72" spans="2:11" ht="7.5" customHeight="1">
      <c r="B72" s="261"/>
      <c r="C72" s="262"/>
      <c r="D72" s="262"/>
      <c r="E72" s="262"/>
      <c r="F72" s="262"/>
      <c r="G72" s="262"/>
      <c r="H72" s="262"/>
      <c r="I72" s="262"/>
      <c r="J72" s="262"/>
      <c r="K72" s="263"/>
    </row>
    <row r="73" spans="2:11" ht="45" customHeight="1">
      <c r="B73" s="264"/>
      <c r="C73" s="374" t="s">
        <v>89</v>
      </c>
      <c r="D73" s="374"/>
      <c r="E73" s="374"/>
      <c r="F73" s="374"/>
      <c r="G73" s="374"/>
      <c r="H73" s="374"/>
      <c r="I73" s="374"/>
      <c r="J73" s="374"/>
      <c r="K73" s="265"/>
    </row>
    <row r="74" spans="2:11" ht="17.25" customHeight="1">
      <c r="B74" s="264"/>
      <c r="C74" s="266" t="s">
        <v>726</v>
      </c>
      <c r="D74" s="266"/>
      <c r="E74" s="266"/>
      <c r="F74" s="266" t="s">
        <v>727</v>
      </c>
      <c r="G74" s="267"/>
      <c r="H74" s="266" t="s">
        <v>113</v>
      </c>
      <c r="I74" s="266" t="s">
        <v>57</v>
      </c>
      <c r="J74" s="266" t="s">
        <v>728</v>
      </c>
      <c r="K74" s="265"/>
    </row>
    <row r="75" spans="2:11" ht="17.25" customHeight="1">
      <c r="B75" s="264"/>
      <c r="C75" s="268" t="s">
        <v>729</v>
      </c>
      <c r="D75" s="268"/>
      <c r="E75" s="268"/>
      <c r="F75" s="269" t="s">
        <v>730</v>
      </c>
      <c r="G75" s="270"/>
      <c r="H75" s="268"/>
      <c r="I75" s="268"/>
      <c r="J75" s="268" t="s">
        <v>731</v>
      </c>
      <c r="K75" s="265"/>
    </row>
    <row r="76" spans="2:11" ht="5.25" customHeight="1">
      <c r="B76" s="264"/>
      <c r="C76" s="271"/>
      <c r="D76" s="271"/>
      <c r="E76" s="271"/>
      <c r="F76" s="271"/>
      <c r="G76" s="272"/>
      <c r="H76" s="271"/>
      <c r="I76" s="271"/>
      <c r="J76" s="271"/>
      <c r="K76" s="265"/>
    </row>
    <row r="77" spans="2:11" ht="15" customHeight="1">
      <c r="B77" s="264"/>
      <c r="C77" s="254" t="s">
        <v>53</v>
      </c>
      <c r="D77" s="271"/>
      <c r="E77" s="271"/>
      <c r="F77" s="273" t="s">
        <v>732</v>
      </c>
      <c r="G77" s="272"/>
      <c r="H77" s="254" t="s">
        <v>733</v>
      </c>
      <c r="I77" s="254" t="s">
        <v>734</v>
      </c>
      <c r="J77" s="254">
        <v>20</v>
      </c>
      <c r="K77" s="265"/>
    </row>
    <row r="78" spans="2:11" ht="15" customHeight="1">
      <c r="B78" s="264"/>
      <c r="C78" s="254" t="s">
        <v>735</v>
      </c>
      <c r="D78" s="254"/>
      <c r="E78" s="254"/>
      <c r="F78" s="273" t="s">
        <v>732</v>
      </c>
      <c r="G78" s="272"/>
      <c r="H78" s="254" t="s">
        <v>736</v>
      </c>
      <c r="I78" s="254" t="s">
        <v>734</v>
      </c>
      <c r="J78" s="254">
        <v>120</v>
      </c>
      <c r="K78" s="265"/>
    </row>
    <row r="79" spans="2:11" ht="15" customHeight="1">
      <c r="B79" s="274"/>
      <c r="C79" s="254" t="s">
        <v>737</v>
      </c>
      <c r="D79" s="254"/>
      <c r="E79" s="254"/>
      <c r="F79" s="273" t="s">
        <v>738</v>
      </c>
      <c r="G79" s="272"/>
      <c r="H79" s="254" t="s">
        <v>739</v>
      </c>
      <c r="I79" s="254" t="s">
        <v>734</v>
      </c>
      <c r="J79" s="254">
        <v>50</v>
      </c>
      <c r="K79" s="265"/>
    </row>
    <row r="80" spans="2:11" ht="15" customHeight="1">
      <c r="B80" s="274"/>
      <c r="C80" s="254" t="s">
        <v>740</v>
      </c>
      <c r="D80" s="254"/>
      <c r="E80" s="254"/>
      <c r="F80" s="273" t="s">
        <v>732</v>
      </c>
      <c r="G80" s="272"/>
      <c r="H80" s="254" t="s">
        <v>741</v>
      </c>
      <c r="I80" s="254" t="s">
        <v>742</v>
      </c>
      <c r="J80" s="254"/>
      <c r="K80" s="265"/>
    </row>
    <row r="81" spans="2:11" ht="15" customHeight="1">
      <c r="B81" s="274"/>
      <c r="C81" s="275" t="s">
        <v>743</v>
      </c>
      <c r="D81" s="275"/>
      <c r="E81" s="275"/>
      <c r="F81" s="276" t="s">
        <v>738</v>
      </c>
      <c r="G81" s="275"/>
      <c r="H81" s="275" t="s">
        <v>744</v>
      </c>
      <c r="I81" s="275" t="s">
        <v>734</v>
      </c>
      <c r="J81" s="275">
        <v>15</v>
      </c>
      <c r="K81" s="265"/>
    </row>
    <row r="82" spans="2:11" ht="15" customHeight="1">
      <c r="B82" s="274"/>
      <c r="C82" s="275" t="s">
        <v>745</v>
      </c>
      <c r="D82" s="275"/>
      <c r="E82" s="275"/>
      <c r="F82" s="276" t="s">
        <v>738</v>
      </c>
      <c r="G82" s="275"/>
      <c r="H82" s="275" t="s">
        <v>746</v>
      </c>
      <c r="I82" s="275" t="s">
        <v>734</v>
      </c>
      <c r="J82" s="275">
        <v>15</v>
      </c>
      <c r="K82" s="265"/>
    </row>
    <row r="83" spans="2:11" ht="15" customHeight="1">
      <c r="B83" s="274"/>
      <c r="C83" s="275" t="s">
        <v>747</v>
      </c>
      <c r="D83" s="275"/>
      <c r="E83" s="275"/>
      <c r="F83" s="276" t="s">
        <v>738</v>
      </c>
      <c r="G83" s="275"/>
      <c r="H83" s="275" t="s">
        <v>748</v>
      </c>
      <c r="I83" s="275" t="s">
        <v>734</v>
      </c>
      <c r="J83" s="275">
        <v>20</v>
      </c>
      <c r="K83" s="265"/>
    </row>
    <row r="84" spans="2:11" ht="15" customHeight="1">
      <c r="B84" s="274"/>
      <c r="C84" s="275" t="s">
        <v>749</v>
      </c>
      <c r="D84" s="275"/>
      <c r="E84" s="275"/>
      <c r="F84" s="276" t="s">
        <v>738</v>
      </c>
      <c r="G84" s="275"/>
      <c r="H84" s="275" t="s">
        <v>750</v>
      </c>
      <c r="I84" s="275" t="s">
        <v>734</v>
      </c>
      <c r="J84" s="275">
        <v>20</v>
      </c>
      <c r="K84" s="265"/>
    </row>
    <row r="85" spans="2:11" ht="15" customHeight="1">
      <c r="B85" s="274"/>
      <c r="C85" s="254" t="s">
        <v>751</v>
      </c>
      <c r="D85" s="254"/>
      <c r="E85" s="254"/>
      <c r="F85" s="273" t="s">
        <v>738</v>
      </c>
      <c r="G85" s="272"/>
      <c r="H85" s="254" t="s">
        <v>752</v>
      </c>
      <c r="I85" s="254" t="s">
        <v>734</v>
      </c>
      <c r="J85" s="254">
        <v>50</v>
      </c>
      <c r="K85" s="265"/>
    </row>
    <row r="86" spans="2:11" ht="15" customHeight="1">
      <c r="B86" s="274"/>
      <c r="C86" s="254" t="s">
        <v>753</v>
      </c>
      <c r="D86" s="254"/>
      <c r="E86" s="254"/>
      <c r="F86" s="273" t="s">
        <v>738</v>
      </c>
      <c r="G86" s="272"/>
      <c r="H86" s="254" t="s">
        <v>754</v>
      </c>
      <c r="I86" s="254" t="s">
        <v>734</v>
      </c>
      <c r="J86" s="254">
        <v>20</v>
      </c>
      <c r="K86" s="265"/>
    </row>
    <row r="87" spans="2:11" ht="15" customHeight="1">
      <c r="B87" s="274"/>
      <c r="C87" s="254" t="s">
        <v>755</v>
      </c>
      <c r="D87" s="254"/>
      <c r="E87" s="254"/>
      <c r="F87" s="273" t="s">
        <v>738</v>
      </c>
      <c r="G87" s="272"/>
      <c r="H87" s="254" t="s">
        <v>756</v>
      </c>
      <c r="I87" s="254" t="s">
        <v>734</v>
      </c>
      <c r="J87" s="254">
        <v>20</v>
      </c>
      <c r="K87" s="265"/>
    </row>
    <row r="88" spans="2:11" ht="15" customHeight="1">
      <c r="B88" s="274"/>
      <c r="C88" s="254" t="s">
        <v>757</v>
      </c>
      <c r="D88" s="254"/>
      <c r="E88" s="254"/>
      <c r="F88" s="273" t="s">
        <v>738</v>
      </c>
      <c r="G88" s="272"/>
      <c r="H88" s="254" t="s">
        <v>758</v>
      </c>
      <c r="I88" s="254" t="s">
        <v>734</v>
      </c>
      <c r="J88" s="254">
        <v>50</v>
      </c>
      <c r="K88" s="265"/>
    </row>
    <row r="89" spans="2:11" ht="15" customHeight="1">
      <c r="B89" s="274"/>
      <c r="C89" s="254" t="s">
        <v>759</v>
      </c>
      <c r="D89" s="254"/>
      <c r="E89" s="254"/>
      <c r="F89" s="273" t="s">
        <v>738</v>
      </c>
      <c r="G89" s="272"/>
      <c r="H89" s="254" t="s">
        <v>759</v>
      </c>
      <c r="I89" s="254" t="s">
        <v>734</v>
      </c>
      <c r="J89" s="254">
        <v>50</v>
      </c>
      <c r="K89" s="265"/>
    </row>
    <row r="90" spans="2:11" ht="15" customHeight="1">
      <c r="B90" s="274"/>
      <c r="C90" s="254" t="s">
        <v>118</v>
      </c>
      <c r="D90" s="254"/>
      <c r="E90" s="254"/>
      <c r="F90" s="273" t="s">
        <v>738</v>
      </c>
      <c r="G90" s="272"/>
      <c r="H90" s="254" t="s">
        <v>760</v>
      </c>
      <c r="I90" s="254" t="s">
        <v>734</v>
      </c>
      <c r="J90" s="254">
        <v>255</v>
      </c>
      <c r="K90" s="265"/>
    </row>
    <row r="91" spans="2:11" ht="15" customHeight="1">
      <c r="B91" s="274"/>
      <c r="C91" s="254" t="s">
        <v>761</v>
      </c>
      <c r="D91" s="254"/>
      <c r="E91" s="254"/>
      <c r="F91" s="273" t="s">
        <v>732</v>
      </c>
      <c r="G91" s="272"/>
      <c r="H91" s="254" t="s">
        <v>762</v>
      </c>
      <c r="I91" s="254" t="s">
        <v>763</v>
      </c>
      <c r="J91" s="254"/>
      <c r="K91" s="265"/>
    </row>
    <row r="92" spans="2:11" ht="15" customHeight="1">
      <c r="B92" s="274"/>
      <c r="C92" s="254" t="s">
        <v>764</v>
      </c>
      <c r="D92" s="254"/>
      <c r="E92" s="254"/>
      <c r="F92" s="273" t="s">
        <v>732</v>
      </c>
      <c r="G92" s="272"/>
      <c r="H92" s="254" t="s">
        <v>765</v>
      </c>
      <c r="I92" s="254" t="s">
        <v>766</v>
      </c>
      <c r="J92" s="254"/>
      <c r="K92" s="265"/>
    </row>
    <row r="93" spans="2:11" ht="15" customHeight="1">
      <c r="B93" s="274"/>
      <c r="C93" s="254" t="s">
        <v>767</v>
      </c>
      <c r="D93" s="254"/>
      <c r="E93" s="254"/>
      <c r="F93" s="273" t="s">
        <v>732</v>
      </c>
      <c r="G93" s="272"/>
      <c r="H93" s="254" t="s">
        <v>767</v>
      </c>
      <c r="I93" s="254" t="s">
        <v>766</v>
      </c>
      <c r="J93" s="254"/>
      <c r="K93" s="265"/>
    </row>
    <row r="94" spans="2:11" ht="15" customHeight="1">
      <c r="B94" s="274"/>
      <c r="C94" s="254" t="s">
        <v>38</v>
      </c>
      <c r="D94" s="254"/>
      <c r="E94" s="254"/>
      <c r="F94" s="273" t="s">
        <v>732</v>
      </c>
      <c r="G94" s="272"/>
      <c r="H94" s="254" t="s">
        <v>768</v>
      </c>
      <c r="I94" s="254" t="s">
        <v>766</v>
      </c>
      <c r="J94" s="254"/>
      <c r="K94" s="265"/>
    </row>
    <row r="95" spans="2:11" ht="15" customHeight="1">
      <c r="B95" s="274"/>
      <c r="C95" s="254" t="s">
        <v>48</v>
      </c>
      <c r="D95" s="254"/>
      <c r="E95" s="254"/>
      <c r="F95" s="273" t="s">
        <v>732</v>
      </c>
      <c r="G95" s="272"/>
      <c r="H95" s="254" t="s">
        <v>769</v>
      </c>
      <c r="I95" s="254" t="s">
        <v>766</v>
      </c>
      <c r="J95" s="254"/>
      <c r="K95" s="265"/>
    </row>
    <row r="96" spans="2:11" ht="15" customHeight="1">
      <c r="B96" s="277"/>
      <c r="C96" s="278"/>
      <c r="D96" s="278"/>
      <c r="E96" s="278"/>
      <c r="F96" s="278"/>
      <c r="G96" s="278"/>
      <c r="H96" s="278"/>
      <c r="I96" s="278"/>
      <c r="J96" s="278"/>
      <c r="K96" s="279"/>
    </row>
    <row r="97" spans="2:11" ht="18.75" customHeight="1">
      <c r="B97" s="280"/>
      <c r="C97" s="281"/>
      <c r="D97" s="281"/>
      <c r="E97" s="281"/>
      <c r="F97" s="281"/>
      <c r="G97" s="281"/>
      <c r="H97" s="281"/>
      <c r="I97" s="281"/>
      <c r="J97" s="281"/>
      <c r="K97" s="280"/>
    </row>
    <row r="98" spans="2:11" ht="18.75" customHeight="1">
      <c r="B98" s="260"/>
      <c r="C98" s="260"/>
      <c r="D98" s="260"/>
      <c r="E98" s="260"/>
      <c r="F98" s="260"/>
      <c r="G98" s="260"/>
      <c r="H98" s="260"/>
      <c r="I98" s="260"/>
      <c r="J98" s="260"/>
      <c r="K98" s="260"/>
    </row>
    <row r="99" spans="2:11" ht="7.5" customHeight="1">
      <c r="B99" s="261"/>
      <c r="C99" s="262"/>
      <c r="D99" s="262"/>
      <c r="E99" s="262"/>
      <c r="F99" s="262"/>
      <c r="G99" s="262"/>
      <c r="H99" s="262"/>
      <c r="I99" s="262"/>
      <c r="J99" s="262"/>
      <c r="K99" s="263"/>
    </row>
    <row r="100" spans="2:11" ht="45" customHeight="1">
      <c r="B100" s="264"/>
      <c r="C100" s="374" t="s">
        <v>770</v>
      </c>
      <c r="D100" s="374"/>
      <c r="E100" s="374"/>
      <c r="F100" s="374"/>
      <c r="G100" s="374"/>
      <c r="H100" s="374"/>
      <c r="I100" s="374"/>
      <c r="J100" s="374"/>
      <c r="K100" s="265"/>
    </row>
    <row r="101" spans="2:11" ht="17.25" customHeight="1">
      <c r="B101" s="264"/>
      <c r="C101" s="266" t="s">
        <v>726</v>
      </c>
      <c r="D101" s="266"/>
      <c r="E101" s="266"/>
      <c r="F101" s="266" t="s">
        <v>727</v>
      </c>
      <c r="G101" s="267"/>
      <c r="H101" s="266" t="s">
        <v>113</v>
      </c>
      <c r="I101" s="266" t="s">
        <v>57</v>
      </c>
      <c r="J101" s="266" t="s">
        <v>728</v>
      </c>
      <c r="K101" s="265"/>
    </row>
    <row r="102" spans="2:11" ht="17.25" customHeight="1">
      <c r="B102" s="264"/>
      <c r="C102" s="268" t="s">
        <v>729</v>
      </c>
      <c r="D102" s="268"/>
      <c r="E102" s="268"/>
      <c r="F102" s="269" t="s">
        <v>730</v>
      </c>
      <c r="G102" s="270"/>
      <c r="H102" s="268"/>
      <c r="I102" s="268"/>
      <c r="J102" s="268" t="s">
        <v>731</v>
      </c>
      <c r="K102" s="265"/>
    </row>
    <row r="103" spans="2:11" ht="5.25" customHeight="1">
      <c r="B103" s="264"/>
      <c r="C103" s="266"/>
      <c r="D103" s="266"/>
      <c r="E103" s="266"/>
      <c r="F103" s="266"/>
      <c r="G103" s="282"/>
      <c r="H103" s="266"/>
      <c r="I103" s="266"/>
      <c r="J103" s="266"/>
      <c r="K103" s="265"/>
    </row>
    <row r="104" spans="2:11" ht="15" customHeight="1">
      <c r="B104" s="264"/>
      <c r="C104" s="254" t="s">
        <v>53</v>
      </c>
      <c r="D104" s="271"/>
      <c r="E104" s="271"/>
      <c r="F104" s="273" t="s">
        <v>732</v>
      </c>
      <c r="G104" s="282"/>
      <c r="H104" s="254" t="s">
        <v>771</v>
      </c>
      <c r="I104" s="254" t="s">
        <v>734</v>
      </c>
      <c r="J104" s="254">
        <v>20</v>
      </c>
      <c r="K104" s="265"/>
    </row>
    <row r="105" spans="2:11" ht="15" customHeight="1">
      <c r="B105" s="264"/>
      <c r="C105" s="254" t="s">
        <v>735</v>
      </c>
      <c r="D105" s="254"/>
      <c r="E105" s="254"/>
      <c r="F105" s="273" t="s">
        <v>732</v>
      </c>
      <c r="G105" s="254"/>
      <c r="H105" s="254" t="s">
        <v>771</v>
      </c>
      <c r="I105" s="254" t="s">
        <v>734</v>
      </c>
      <c r="J105" s="254">
        <v>120</v>
      </c>
      <c r="K105" s="265"/>
    </row>
    <row r="106" spans="2:11" ht="15" customHeight="1">
      <c r="B106" s="274"/>
      <c r="C106" s="254" t="s">
        <v>737</v>
      </c>
      <c r="D106" s="254"/>
      <c r="E106" s="254"/>
      <c r="F106" s="273" t="s">
        <v>738</v>
      </c>
      <c r="G106" s="254"/>
      <c r="H106" s="254" t="s">
        <v>771</v>
      </c>
      <c r="I106" s="254" t="s">
        <v>734</v>
      </c>
      <c r="J106" s="254">
        <v>50</v>
      </c>
      <c r="K106" s="265"/>
    </row>
    <row r="107" spans="2:11" ht="15" customHeight="1">
      <c r="B107" s="274"/>
      <c r="C107" s="254" t="s">
        <v>740</v>
      </c>
      <c r="D107" s="254"/>
      <c r="E107" s="254"/>
      <c r="F107" s="273" t="s">
        <v>732</v>
      </c>
      <c r="G107" s="254"/>
      <c r="H107" s="254" t="s">
        <v>771</v>
      </c>
      <c r="I107" s="254" t="s">
        <v>742</v>
      </c>
      <c r="J107" s="254"/>
      <c r="K107" s="265"/>
    </row>
    <row r="108" spans="2:11" ht="15" customHeight="1">
      <c r="B108" s="274"/>
      <c r="C108" s="254" t="s">
        <v>751</v>
      </c>
      <c r="D108" s="254"/>
      <c r="E108" s="254"/>
      <c r="F108" s="273" t="s">
        <v>738</v>
      </c>
      <c r="G108" s="254"/>
      <c r="H108" s="254" t="s">
        <v>771</v>
      </c>
      <c r="I108" s="254" t="s">
        <v>734</v>
      </c>
      <c r="J108" s="254">
        <v>50</v>
      </c>
      <c r="K108" s="265"/>
    </row>
    <row r="109" spans="2:11" ht="15" customHeight="1">
      <c r="B109" s="274"/>
      <c r="C109" s="254" t="s">
        <v>759</v>
      </c>
      <c r="D109" s="254"/>
      <c r="E109" s="254"/>
      <c r="F109" s="273" t="s">
        <v>738</v>
      </c>
      <c r="G109" s="254"/>
      <c r="H109" s="254" t="s">
        <v>771</v>
      </c>
      <c r="I109" s="254" t="s">
        <v>734</v>
      </c>
      <c r="J109" s="254">
        <v>50</v>
      </c>
      <c r="K109" s="265"/>
    </row>
    <row r="110" spans="2:11" ht="15" customHeight="1">
      <c r="B110" s="274"/>
      <c r="C110" s="254" t="s">
        <v>757</v>
      </c>
      <c r="D110" s="254"/>
      <c r="E110" s="254"/>
      <c r="F110" s="273" t="s">
        <v>738</v>
      </c>
      <c r="G110" s="254"/>
      <c r="H110" s="254" t="s">
        <v>771</v>
      </c>
      <c r="I110" s="254" t="s">
        <v>734</v>
      </c>
      <c r="J110" s="254">
        <v>50</v>
      </c>
      <c r="K110" s="265"/>
    </row>
    <row r="111" spans="2:11" ht="15" customHeight="1">
      <c r="B111" s="274"/>
      <c r="C111" s="254" t="s">
        <v>53</v>
      </c>
      <c r="D111" s="254"/>
      <c r="E111" s="254"/>
      <c r="F111" s="273" t="s">
        <v>732</v>
      </c>
      <c r="G111" s="254"/>
      <c r="H111" s="254" t="s">
        <v>772</v>
      </c>
      <c r="I111" s="254" t="s">
        <v>734</v>
      </c>
      <c r="J111" s="254">
        <v>20</v>
      </c>
      <c r="K111" s="265"/>
    </row>
    <row r="112" spans="2:11" ht="15" customHeight="1">
      <c r="B112" s="274"/>
      <c r="C112" s="254" t="s">
        <v>773</v>
      </c>
      <c r="D112" s="254"/>
      <c r="E112" s="254"/>
      <c r="F112" s="273" t="s">
        <v>732</v>
      </c>
      <c r="G112" s="254"/>
      <c r="H112" s="254" t="s">
        <v>774</v>
      </c>
      <c r="I112" s="254" t="s">
        <v>734</v>
      </c>
      <c r="J112" s="254">
        <v>120</v>
      </c>
      <c r="K112" s="265"/>
    </row>
    <row r="113" spans="2:11" ht="15" customHeight="1">
      <c r="B113" s="274"/>
      <c r="C113" s="254" t="s">
        <v>38</v>
      </c>
      <c r="D113" s="254"/>
      <c r="E113" s="254"/>
      <c r="F113" s="273" t="s">
        <v>732</v>
      </c>
      <c r="G113" s="254"/>
      <c r="H113" s="254" t="s">
        <v>775</v>
      </c>
      <c r="I113" s="254" t="s">
        <v>766</v>
      </c>
      <c r="J113" s="254"/>
      <c r="K113" s="265"/>
    </row>
    <row r="114" spans="2:11" ht="15" customHeight="1">
      <c r="B114" s="274"/>
      <c r="C114" s="254" t="s">
        <v>48</v>
      </c>
      <c r="D114" s="254"/>
      <c r="E114" s="254"/>
      <c r="F114" s="273" t="s">
        <v>732</v>
      </c>
      <c r="G114" s="254"/>
      <c r="H114" s="254" t="s">
        <v>776</v>
      </c>
      <c r="I114" s="254" t="s">
        <v>766</v>
      </c>
      <c r="J114" s="254"/>
      <c r="K114" s="265"/>
    </row>
    <row r="115" spans="2:11" ht="15" customHeight="1">
      <c r="B115" s="274"/>
      <c r="C115" s="254" t="s">
        <v>57</v>
      </c>
      <c r="D115" s="254"/>
      <c r="E115" s="254"/>
      <c r="F115" s="273" t="s">
        <v>732</v>
      </c>
      <c r="G115" s="254"/>
      <c r="H115" s="254" t="s">
        <v>777</v>
      </c>
      <c r="I115" s="254" t="s">
        <v>778</v>
      </c>
      <c r="J115" s="254"/>
      <c r="K115" s="265"/>
    </row>
    <row r="116" spans="2:11" ht="15" customHeight="1">
      <c r="B116" s="277"/>
      <c r="C116" s="283"/>
      <c r="D116" s="283"/>
      <c r="E116" s="283"/>
      <c r="F116" s="283"/>
      <c r="G116" s="283"/>
      <c r="H116" s="283"/>
      <c r="I116" s="283"/>
      <c r="J116" s="283"/>
      <c r="K116" s="279"/>
    </row>
    <row r="117" spans="2:11" ht="18.75" customHeight="1">
      <c r="B117" s="284"/>
      <c r="C117" s="250"/>
      <c r="D117" s="250"/>
      <c r="E117" s="250"/>
      <c r="F117" s="285"/>
      <c r="G117" s="250"/>
      <c r="H117" s="250"/>
      <c r="I117" s="250"/>
      <c r="J117" s="250"/>
      <c r="K117" s="284"/>
    </row>
    <row r="118" spans="2:11" ht="18.75" customHeight="1">
      <c r="B118" s="260"/>
      <c r="C118" s="260"/>
      <c r="D118" s="260"/>
      <c r="E118" s="260"/>
      <c r="F118" s="260"/>
      <c r="G118" s="260"/>
      <c r="H118" s="260"/>
      <c r="I118" s="260"/>
      <c r="J118" s="260"/>
      <c r="K118" s="260"/>
    </row>
    <row r="119" spans="2:11" ht="7.5" customHeight="1">
      <c r="B119" s="286"/>
      <c r="C119" s="287"/>
      <c r="D119" s="287"/>
      <c r="E119" s="287"/>
      <c r="F119" s="287"/>
      <c r="G119" s="287"/>
      <c r="H119" s="287"/>
      <c r="I119" s="287"/>
      <c r="J119" s="287"/>
      <c r="K119" s="288"/>
    </row>
    <row r="120" spans="2:11" ht="45" customHeight="1">
      <c r="B120" s="289"/>
      <c r="C120" s="370" t="s">
        <v>779</v>
      </c>
      <c r="D120" s="370"/>
      <c r="E120" s="370"/>
      <c r="F120" s="370"/>
      <c r="G120" s="370"/>
      <c r="H120" s="370"/>
      <c r="I120" s="370"/>
      <c r="J120" s="370"/>
      <c r="K120" s="290"/>
    </row>
    <row r="121" spans="2:11" ht="17.25" customHeight="1">
      <c r="B121" s="291"/>
      <c r="C121" s="266" t="s">
        <v>726</v>
      </c>
      <c r="D121" s="266"/>
      <c r="E121" s="266"/>
      <c r="F121" s="266" t="s">
        <v>727</v>
      </c>
      <c r="G121" s="267"/>
      <c r="H121" s="266" t="s">
        <v>113</v>
      </c>
      <c r="I121" s="266" t="s">
        <v>57</v>
      </c>
      <c r="J121" s="266" t="s">
        <v>728</v>
      </c>
      <c r="K121" s="292"/>
    </row>
    <row r="122" spans="2:11" ht="17.25" customHeight="1">
      <c r="B122" s="291"/>
      <c r="C122" s="268" t="s">
        <v>729</v>
      </c>
      <c r="D122" s="268"/>
      <c r="E122" s="268"/>
      <c r="F122" s="269" t="s">
        <v>730</v>
      </c>
      <c r="G122" s="270"/>
      <c r="H122" s="268"/>
      <c r="I122" s="268"/>
      <c r="J122" s="268" t="s">
        <v>731</v>
      </c>
      <c r="K122" s="292"/>
    </row>
    <row r="123" spans="2:11" ht="5.25" customHeight="1">
      <c r="B123" s="293"/>
      <c r="C123" s="271"/>
      <c r="D123" s="271"/>
      <c r="E123" s="271"/>
      <c r="F123" s="271"/>
      <c r="G123" s="254"/>
      <c r="H123" s="271"/>
      <c r="I123" s="271"/>
      <c r="J123" s="271"/>
      <c r="K123" s="294"/>
    </row>
    <row r="124" spans="2:11" ht="15" customHeight="1">
      <c r="B124" s="293"/>
      <c r="C124" s="254" t="s">
        <v>735</v>
      </c>
      <c r="D124" s="271"/>
      <c r="E124" s="271"/>
      <c r="F124" s="273" t="s">
        <v>732</v>
      </c>
      <c r="G124" s="254"/>
      <c r="H124" s="254" t="s">
        <v>771</v>
      </c>
      <c r="I124" s="254" t="s">
        <v>734</v>
      </c>
      <c r="J124" s="254">
        <v>120</v>
      </c>
      <c r="K124" s="295"/>
    </row>
    <row r="125" spans="2:11" ht="15" customHeight="1">
      <c r="B125" s="293"/>
      <c r="C125" s="254" t="s">
        <v>780</v>
      </c>
      <c r="D125" s="254"/>
      <c r="E125" s="254"/>
      <c r="F125" s="273" t="s">
        <v>732</v>
      </c>
      <c r="G125" s="254"/>
      <c r="H125" s="254" t="s">
        <v>781</v>
      </c>
      <c r="I125" s="254" t="s">
        <v>734</v>
      </c>
      <c r="J125" s="254" t="s">
        <v>782</v>
      </c>
      <c r="K125" s="295"/>
    </row>
    <row r="126" spans="2:11" ht="15" customHeight="1">
      <c r="B126" s="293"/>
      <c r="C126" s="254" t="s">
        <v>82</v>
      </c>
      <c r="D126" s="254"/>
      <c r="E126" s="254"/>
      <c r="F126" s="273" t="s">
        <v>732</v>
      </c>
      <c r="G126" s="254"/>
      <c r="H126" s="254" t="s">
        <v>783</v>
      </c>
      <c r="I126" s="254" t="s">
        <v>734</v>
      </c>
      <c r="J126" s="254" t="s">
        <v>782</v>
      </c>
      <c r="K126" s="295"/>
    </row>
    <row r="127" spans="2:11" ht="15" customHeight="1">
      <c r="B127" s="293"/>
      <c r="C127" s="254" t="s">
        <v>743</v>
      </c>
      <c r="D127" s="254"/>
      <c r="E127" s="254"/>
      <c r="F127" s="273" t="s">
        <v>738</v>
      </c>
      <c r="G127" s="254"/>
      <c r="H127" s="254" t="s">
        <v>744</v>
      </c>
      <c r="I127" s="254" t="s">
        <v>734</v>
      </c>
      <c r="J127" s="254">
        <v>15</v>
      </c>
      <c r="K127" s="295"/>
    </row>
    <row r="128" spans="2:11" ht="15" customHeight="1">
      <c r="B128" s="293"/>
      <c r="C128" s="275" t="s">
        <v>745</v>
      </c>
      <c r="D128" s="275"/>
      <c r="E128" s="275"/>
      <c r="F128" s="276" t="s">
        <v>738</v>
      </c>
      <c r="G128" s="275"/>
      <c r="H128" s="275" t="s">
        <v>746</v>
      </c>
      <c r="I128" s="275" t="s">
        <v>734</v>
      </c>
      <c r="J128" s="275">
        <v>15</v>
      </c>
      <c r="K128" s="295"/>
    </row>
    <row r="129" spans="2:11" ht="15" customHeight="1">
      <c r="B129" s="293"/>
      <c r="C129" s="275" t="s">
        <v>747</v>
      </c>
      <c r="D129" s="275"/>
      <c r="E129" s="275"/>
      <c r="F129" s="276" t="s">
        <v>738</v>
      </c>
      <c r="G129" s="275"/>
      <c r="H129" s="275" t="s">
        <v>748</v>
      </c>
      <c r="I129" s="275" t="s">
        <v>734</v>
      </c>
      <c r="J129" s="275">
        <v>20</v>
      </c>
      <c r="K129" s="295"/>
    </row>
    <row r="130" spans="2:11" ht="15" customHeight="1">
      <c r="B130" s="293"/>
      <c r="C130" s="275" t="s">
        <v>749</v>
      </c>
      <c r="D130" s="275"/>
      <c r="E130" s="275"/>
      <c r="F130" s="276" t="s">
        <v>738</v>
      </c>
      <c r="G130" s="275"/>
      <c r="H130" s="275" t="s">
        <v>750</v>
      </c>
      <c r="I130" s="275" t="s">
        <v>734</v>
      </c>
      <c r="J130" s="275">
        <v>20</v>
      </c>
      <c r="K130" s="295"/>
    </row>
    <row r="131" spans="2:11" ht="15" customHeight="1">
      <c r="B131" s="293"/>
      <c r="C131" s="254" t="s">
        <v>737</v>
      </c>
      <c r="D131" s="254"/>
      <c r="E131" s="254"/>
      <c r="F131" s="273" t="s">
        <v>738</v>
      </c>
      <c r="G131" s="254"/>
      <c r="H131" s="254" t="s">
        <v>771</v>
      </c>
      <c r="I131" s="254" t="s">
        <v>734</v>
      </c>
      <c r="J131" s="254">
        <v>50</v>
      </c>
      <c r="K131" s="295"/>
    </row>
    <row r="132" spans="2:11" ht="15" customHeight="1">
      <c r="B132" s="293"/>
      <c r="C132" s="254" t="s">
        <v>751</v>
      </c>
      <c r="D132" s="254"/>
      <c r="E132" s="254"/>
      <c r="F132" s="273" t="s">
        <v>738</v>
      </c>
      <c r="G132" s="254"/>
      <c r="H132" s="254" t="s">
        <v>771</v>
      </c>
      <c r="I132" s="254" t="s">
        <v>734</v>
      </c>
      <c r="J132" s="254">
        <v>50</v>
      </c>
      <c r="K132" s="295"/>
    </row>
    <row r="133" spans="2:11" ht="15" customHeight="1">
      <c r="B133" s="293"/>
      <c r="C133" s="254" t="s">
        <v>757</v>
      </c>
      <c r="D133" s="254"/>
      <c r="E133" s="254"/>
      <c r="F133" s="273" t="s">
        <v>738</v>
      </c>
      <c r="G133" s="254"/>
      <c r="H133" s="254" t="s">
        <v>771</v>
      </c>
      <c r="I133" s="254" t="s">
        <v>734</v>
      </c>
      <c r="J133" s="254">
        <v>50</v>
      </c>
      <c r="K133" s="295"/>
    </row>
    <row r="134" spans="2:11" ht="15" customHeight="1">
      <c r="B134" s="293"/>
      <c r="C134" s="254" t="s">
        <v>759</v>
      </c>
      <c r="D134" s="254"/>
      <c r="E134" s="254"/>
      <c r="F134" s="273" t="s">
        <v>738</v>
      </c>
      <c r="G134" s="254"/>
      <c r="H134" s="254" t="s">
        <v>771</v>
      </c>
      <c r="I134" s="254" t="s">
        <v>734</v>
      </c>
      <c r="J134" s="254">
        <v>50</v>
      </c>
      <c r="K134" s="295"/>
    </row>
    <row r="135" spans="2:11" ht="15" customHeight="1">
      <c r="B135" s="293"/>
      <c r="C135" s="254" t="s">
        <v>118</v>
      </c>
      <c r="D135" s="254"/>
      <c r="E135" s="254"/>
      <c r="F135" s="273" t="s">
        <v>738</v>
      </c>
      <c r="G135" s="254"/>
      <c r="H135" s="254" t="s">
        <v>784</v>
      </c>
      <c r="I135" s="254" t="s">
        <v>734</v>
      </c>
      <c r="J135" s="254">
        <v>255</v>
      </c>
      <c r="K135" s="295"/>
    </row>
    <row r="136" spans="2:11" ht="15" customHeight="1">
      <c r="B136" s="293"/>
      <c r="C136" s="254" t="s">
        <v>761</v>
      </c>
      <c r="D136" s="254"/>
      <c r="E136" s="254"/>
      <c r="F136" s="273" t="s">
        <v>732</v>
      </c>
      <c r="G136" s="254"/>
      <c r="H136" s="254" t="s">
        <v>785</v>
      </c>
      <c r="I136" s="254" t="s">
        <v>763</v>
      </c>
      <c r="J136" s="254"/>
      <c r="K136" s="295"/>
    </row>
    <row r="137" spans="2:11" ht="15" customHeight="1">
      <c r="B137" s="293"/>
      <c r="C137" s="254" t="s">
        <v>764</v>
      </c>
      <c r="D137" s="254"/>
      <c r="E137" s="254"/>
      <c r="F137" s="273" t="s">
        <v>732</v>
      </c>
      <c r="G137" s="254"/>
      <c r="H137" s="254" t="s">
        <v>786</v>
      </c>
      <c r="I137" s="254" t="s">
        <v>766</v>
      </c>
      <c r="J137" s="254"/>
      <c r="K137" s="295"/>
    </row>
    <row r="138" spans="2:11" ht="15" customHeight="1">
      <c r="B138" s="293"/>
      <c r="C138" s="254" t="s">
        <v>767</v>
      </c>
      <c r="D138" s="254"/>
      <c r="E138" s="254"/>
      <c r="F138" s="273" t="s">
        <v>732</v>
      </c>
      <c r="G138" s="254"/>
      <c r="H138" s="254" t="s">
        <v>767</v>
      </c>
      <c r="I138" s="254" t="s">
        <v>766</v>
      </c>
      <c r="J138" s="254"/>
      <c r="K138" s="295"/>
    </row>
    <row r="139" spans="2:11" ht="15" customHeight="1">
      <c r="B139" s="293"/>
      <c r="C139" s="254" t="s">
        <v>38</v>
      </c>
      <c r="D139" s="254"/>
      <c r="E139" s="254"/>
      <c r="F139" s="273" t="s">
        <v>732</v>
      </c>
      <c r="G139" s="254"/>
      <c r="H139" s="254" t="s">
        <v>787</v>
      </c>
      <c r="I139" s="254" t="s">
        <v>766</v>
      </c>
      <c r="J139" s="254"/>
      <c r="K139" s="295"/>
    </row>
    <row r="140" spans="2:11" ht="15" customHeight="1">
      <c r="B140" s="293"/>
      <c r="C140" s="254" t="s">
        <v>788</v>
      </c>
      <c r="D140" s="254"/>
      <c r="E140" s="254"/>
      <c r="F140" s="273" t="s">
        <v>732</v>
      </c>
      <c r="G140" s="254"/>
      <c r="H140" s="254" t="s">
        <v>789</v>
      </c>
      <c r="I140" s="254" t="s">
        <v>766</v>
      </c>
      <c r="J140" s="254"/>
      <c r="K140" s="295"/>
    </row>
    <row r="141" spans="2:11" ht="15" customHeight="1">
      <c r="B141" s="296"/>
      <c r="C141" s="297"/>
      <c r="D141" s="297"/>
      <c r="E141" s="297"/>
      <c r="F141" s="297"/>
      <c r="G141" s="297"/>
      <c r="H141" s="297"/>
      <c r="I141" s="297"/>
      <c r="J141" s="297"/>
      <c r="K141" s="298"/>
    </row>
    <row r="142" spans="2:11" ht="18.75" customHeight="1">
      <c r="B142" s="250"/>
      <c r="C142" s="250"/>
      <c r="D142" s="250"/>
      <c r="E142" s="250"/>
      <c r="F142" s="285"/>
      <c r="G142" s="250"/>
      <c r="H142" s="250"/>
      <c r="I142" s="250"/>
      <c r="J142" s="250"/>
      <c r="K142" s="250"/>
    </row>
    <row r="143" spans="2:11" ht="18.75" customHeight="1">
      <c r="B143" s="260"/>
      <c r="C143" s="260"/>
      <c r="D143" s="260"/>
      <c r="E143" s="260"/>
      <c r="F143" s="260"/>
      <c r="G143" s="260"/>
      <c r="H143" s="260"/>
      <c r="I143" s="260"/>
      <c r="J143" s="260"/>
      <c r="K143" s="260"/>
    </row>
    <row r="144" spans="2:11" ht="7.5" customHeight="1">
      <c r="B144" s="261"/>
      <c r="C144" s="262"/>
      <c r="D144" s="262"/>
      <c r="E144" s="262"/>
      <c r="F144" s="262"/>
      <c r="G144" s="262"/>
      <c r="H144" s="262"/>
      <c r="I144" s="262"/>
      <c r="J144" s="262"/>
      <c r="K144" s="263"/>
    </row>
    <row r="145" spans="2:11" ht="45" customHeight="1">
      <c r="B145" s="264"/>
      <c r="C145" s="374" t="s">
        <v>790</v>
      </c>
      <c r="D145" s="374"/>
      <c r="E145" s="374"/>
      <c r="F145" s="374"/>
      <c r="G145" s="374"/>
      <c r="H145" s="374"/>
      <c r="I145" s="374"/>
      <c r="J145" s="374"/>
      <c r="K145" s="265"/>
    </row>
    <row r="146" spans="2:11" ht="17.25" customHeight="1">
      <c r="B146" s="264"/>
      <c r="C146" s="266" t="s">
        <v>726</v>
      </c>
      <c r="D146" s="266"/>
      <c r="E146" s="266"/>
      <c r="F146" s="266" t="s">
        <v>727</v>
      </c>
      <c r="G146" s="267"/>
      <c r="H146" s="266" t="s">
        <v>113</v>
      </c>
      <c r="I146" s="266" t="s">
        <v>57</v>
      </c>
      <c r="J146" s="266" t="s">
        <v>728</v>
      </c>
      <c r="K146" s="265"/>
    </row>
    <row r="147" spans="2:11" ht="17.25" customHeight="1">
      <c r="B147" s="264"/>
      <c r="C147" s="268" t="s">
        <v>729</v>
      </c>
      <c r="D147" s="268"/>
      <c r="E147" s="268"/>
      <c r="F147" s="269" t="s">
        <v>730</v>
      </c>
      <c r="G147" s="270"/>
      <c r="H147" s="268"/>
      <c r="I147" s="268"/>
      <c r="J147" s="268" t="s">
        <v>731</v>
      </c>
      <c r="K147" s="265"/>
    </row>
    <row r="148" spans="2:11" ht="5.25" customHeight="1">
      <c r="B148" s="274"/>
      <c r="C148" s="271"/>
      <c r="D148" s="271"/>
      <c r="E148" s="271"/>
      <c r="F148" s="271"/>
      <c r="G148" s="272"/>
      <c r="H148" s="271"/>
      <c r="I148" s="271"/>
      <c r="J148" s="271"/>
      <c r="K148" s="295"/>
    </row>
    <row r="149" spans="2:11" ht="15" customHeight="1">
      <c r="B149" s="274"/>
      <c r="C149" s="299" t="s">
        <v>735</v>
      </c>
      <c r="D149" s="254"/>
      <c r="E149" s="254"/>
      <c r="F149" s="300" t="s">
        <v>732</v>
      </c>
      <c r="G149" s="254"/>
      <c r="H149" s="299" t="s">
        <v>771</v>
      </c>
      <c r="I149" s="299" t="s">
        <v>734</v>
      </c>
      <c r="J149" s="299">
        <v>120</v>
      </c>
      <c r="K149" s="295"/>
    </row>
    <row r="150" spans="2:11" ht="15" customHeight="1">
      <c r="B150" s="274"/>
      <c r="C150" s="299" t="s">
        <v>780</v>
      </c>
      <c r="D150" s="254"/>
      <c r="E150" s="254"/>
      <c r="F150" s="300" t="s">
        <v>732</v>
      </c>
      <c r="G150" s="254"/>
      <c r="H150" s="299" t="s">
        <v>791</v>
      </c>
      <c r="I150" s="299" t="s">
        <v>734</v>
      </c>
      <c r="J150" s="299" t="s">
        <v>782</v>
      </c>
      <c r="K150" s="295"/>
    </row>
    <row r="151" spans="2:11" ht="15" customHeight="1">
      <c r="B151" s="274"/>
      <c r="C151" s="299" t="s">
        <v>82</v>
      </c>
      <c r="D151" s="254"/>
      <c r="E151" s="254"/>
      <c r="F151" s="300" t="s">
        <v>732</v>
      </c>
      <c r="G151" s="254"/>
      <c r="H151" s="299" t="s">
        <v>792</v>
      </c>
      <c r="I151" s="299" t="s">
        <v>734</v>
      </c>
      <c r="J151" s="299" t="s">
        <v>782</v>
      </c>
      <c r="K151" s="295"/>
    </row>
    <row r="152" spans="2:11" ht="15" customHeight="1">
      <c r="B152" s="274"/>
      <c r="C152" s="299" t="s">
        <v>737</v>
      </c>
      <c r="D152" s="254"/>
      <c r="E152" s="254"/>
      <c r="F152" s="300" t="s">
        <v>738</v>
      </c>
      <c r="G152" s="254"/>
      <c r="H152" s="299" t="s">
        <v>771</v>
      </c>
      <c r="I152" s="299" t="s">
        <v>734</v>
      </c>
      <c r="J152" s="299">
        <v>50</v>
      </c>
      <c r="K152" s="295"/>
    </row>
    <row r="153" spans="2:11" ht="15" customHeight="1">
      <c r="B153" s="274"/>
      <c r="C153" s="299" t="s">
        <v>740</v>
      </c>
      <c r="D153" s="254"/>
      <c r="E153" s="254"/>
      <c r="F153" s="300" t="s">
        <v>732</v>
      </c>
      <c r="G153" s="254"/>
      <c r="H153" s="299" t="s">
        <v>771</v>
      </c>
      <c r="I153" s="299" t="s">
        <v>742</v>
      </c>
      <c r="J153" s="299"/>
      <c r="K153" s="295"/>
    </row>
    <row r="154" spans="2:11" ht="15" customHeight="1">
      <c r="B154" s="274"/>
      <c r="C154" s="299" t="s">
        <v>751</v>
      </c>
      <c r="D154" s="254"/>
      <c r="E154" s="254"/>
      <c r="F154" s="300" t="s">
        <v>738</v>
      </c>
      <c r="G154" s="254"/>
      <c r="H154" s="299" t="s">
        <v>771</v>
      </c>
      <c r="I154" s="299" t="s">
        <v>734</v>
      </c>
      <c r="J154" s="299">
        <v>50</v>
      </c>
      <c r="K154" s="295"/>
    </row>
    <row r="155" spans="2:11" ht="15" customHeight="1">
      <c r="B155" s="274"/>
      <c r="C155" s="299" t="s">
        <v>759</v>
      </c>
      <c r="D155" s="254"/>
      <c r="E155" s="254"/>
      <c r="F155" s="300" t="s">
        <v>738</v>
      </c>
      <c r="G155" s="254"/>
      <c r="H155" s="299" t="s">
        <v>771</v>
      </c>
      <c r="I155" s="299" t="s">
        <v>734</v>
      </c>
      <c r="J155" s="299">
        <v>50</v>
      </c>
      <c r="K155" s="295"/>
    </row>
    <row r="156" spans="2:11" ht="15" customHeight="1">
      <c r="B156" s="274"/>
      <c r="C156" s="299" t="s">
        <v>757</v>
      </c>
      <c r="D156" s="254"/>
      <c r="E156" s="254"/>
      <c r="F156" s="300" t="s">
        <v>738</v>
      </c>
      <c r="G156" s="254"/>
      <c r="H156" s="299" t="s">
        <v>771</v>
      </c>
      <c r="I156" s="299" t="s">
        <v>734</v>
      </c>
      <c r="J156" s="299">
        <v>50</v>
      </c>
      <c r="K156" s="295"/>
    </row>
    <row r="157" spans="2:11" ht="15" customHeight="1">
      <c r="B157" s="274"/>
      <c r="C157" s="299" t="s">
        <v>96</v>
      </c>
      <c r="D157" s="254"/>
      <c r="E157" s="254"/>
      <c r="F157" s="300" t="s">
        <v>732</v>
      </c>
      <c r="G157" s="254"/>
      <c r="H157" s="299" t="s">
        <v>793</v>
      </c>
      <c r="I157" s="299" t="s">
        <v>734</v>
      </c>
      <c r="J157" s="299" t="s">
        <v>794</v>
      </c>
      <c r="K157" s="295"/>
    </row>
    <row r="158" spans="2:11" ht="15" customHeight="1">
      <c r="B158" s="274"/>
      <c r="C158" s="299" t="s">
        <v>795</v>
      </c>
      <c r="D158" s="254"/>
      <c r="E158" s="254"/>
      <c r="F158" s="300" t="s">
        <v>732</v>
      </c>
      <c r="G158" s="254"/>
      <c r="H158" s="299" t="s">
        <v>796</v>
      </c>
      <c r="I158" s="299" t="s">
        <v>766</v>
      </c>
      <c r="J158" s="299"/>
      <c r="K158" s="295"/>
    </row>
    <row r="159" spans="2:11" ht="15" customHeight="1">
      <c r="B159" s="301"/>
      <c r="C159" s="283"/>
      <c r="D159" s="283"/>
      <c r="E159" s="283"/>
      <c r="F159" s="283"/>
      <c r="G159" s="283"/>
      <c r="H159" s="283"/>
      <c r="I159" s="283"/>
      <c r="J159" s="283"/>
      <c r="K159" s="302"/>
    </row>
    <row r="160" spans="2:11" ht="18.75" customHeight="1">
      <c r="B160" s="250"/>
      <c r="C160" s="254"/>
      <c r="D160" s="254"/>
      <c r="E160" s="254"/>
      <c r="F160" s="273"/>
      <c r="G160" s="254"/>
      <c r="H160" s="254"/>
      <c r="I160" s="254"/>
      <c r="J160" s="254"/>
      <c r="K160" s="250"/>
    </row>
    <row r="161" spans="2:11" ht="18.75" customHeight="1">
      <c r="B161" s="260"/>
      <c r="C161" s="260"/>
      <c r="D161" s="260"/>
      <c r="E161" s="260"/>
      <c r="F161" s="260"/>
      <c r="G161" s="260"/>
      <c r="H161" s="260"/>
      <c r="I161" s="260"/>
      <c r="J161" s="260"/>
      <c r="K161" s="260"/>
    </row>
    <row r="162" spans="2:11" ht="7.5" customHeight="1">
      <c r="B162" s="242"/>
      <c r="C162" s="243"/>
      <c r="D162" s="243"/>
      <c r="E162" s="243"/>
      <c r="F162" s="243"/>
      <c r="G162" s="243"/>
      <c r="H162" s="243"/>
      <c r="I162" s="243"/>
      <c r="J162" s="243"/>
      <c r="K162" s="244"/>
    </row>
    <row r="163" spans="2:11" ht="45" customHeight="1">
      <c r="B163" s="245"/>
      <c r="C163" s="370" t="s">
        <v>797</v>
      </c>
      <c r="D163" s="370"/>
      <c r="E163" s="370"/>
      <c r="F163" s="370"/>
      <c r="G163" s="370"/>
      <c r="H163" s="370"/>
      <c r="I163" s="370"/>
      <c r="J163" s="370"/>
      <c r="K163" s="246"/>
    </row>
    <row r="164" spans="2:11" ht="17.25" customHeight="1">
      <c r="B164" s="245"/>
      <c r="C164" s="266" t="s">
        <v>726</v>
      </c>
      <c r="D164" s="266"/>
      <c r="E164" s="266"/>
      <c r="F164" s="266" t="s">
        <v>727</v>
      </c>
      <c r="G164" s="303"/>
      <c r="H164" s="304" t="s">
        <v>113</v>
      </c>
      <c r="I164" s="304" t="s">
        <v>57</v>
      </c>
      <c r="J164" s="266" t="s">
        <v>728</v>
      </c>
      <c r="K164" s="246"/>
    </row>
    <row r="165" spans="2:11" ht="17.25" customHeight="1">
      <c r="B165" s="247"/>
      <c r="C165" s="268" t="s">
        <v>729</v>
      </c>
      <c r="D165" s="268"/>
      <c r="E165" s="268"/>
      <c r="F165" s="269" t="s">
        <v>730</v>
      </c>
      <c r="G165" s="305"/>
      <c r="H165" s="306"/>
      <c r="I165" s="306"/>
      <c r="J165" s="268" t="s">
        <v>731</v>
      </c>
      <c r="K165" s="248"/>
    </row>
    <row r="166" spans="2:11" ht="5.25" customHeight="1">
      <c r="B166" s="274"/>
      <c r="C166" s="271"/>
      <c r="D166" s="271"/>
      <c r="E166" s="271"/>
      <c r="F166" s="271"/>
      <c r="G166" s="272"/>
      <c r="H166" s="271"/>
      <c r="I166" s="271"/>
      <c r="J166" s="271"/>
      <c r="K166" s="295"/>
    </row>
    <row r="167" spans="2:11" ht="15" customHeight="1">
      <c r="B167" s="274"/>
      <c r="C167" s="254" t="s">
        <v>735</v>
      </c>
      <c r="D167" s="254"/>
      <c r="E167" s="254"/>
      <c r="F167" s="273" t="s">
        <v>732</v>
      </c>
      <c r="G167" s="254"/>
      <c r="H167" s="254" t="s">
        <v>771</v>
      </c>
      <c r="I167" s="254" t="s">
        <v>734</v>
      </c>
      <c r="J167" s="254">
        <v>120</v>
      </c>
      <c r="K167" s="295"/>
    </row>
    <row r="168" spans="2:11" ht="15" customHeight="1">
      <c r="B168" s="274"/>
      <c r="C168" s="254" t="s">
        <v>780</v>
      </c>
      <c r="D168" s="254"/>
      <c r="E168" s="254"/>
      <c r="F168" s="273" t="s">
        <v>732</v>
      </c>
      <c r="G168" s="254"/>
      <c r="H168" s="254" t="s">
        <v>781</v>
      </c>
      <c r="I168" s="254" t="s">
        <v>734</v>
      </c>
      <c r="J168" s="254" t="s">
        <v>782</v>
      </c>
      <c r="K168" s="295"/>
    </row>
    <row r="169" spans="2:11" ht="15" customHeight="1">
      <c r="B169" s="274"/>
      <c r="C169" s="254" t="s">
        <v>82</v>
      </c>
      <c r="D169" s="254"/>
      <c r="E169" s="254"/>
      <c r="F169" s="273" t="s">
        <v>732</v>
      </c>
      <c r="G169" s="254"/>
      <c r="H169" s="254" t="s">
        <v>798</v>
      </c>
      <c r="I169" s="254" t="s">
        <v>734</v>
      </c>
      <c r="J169" s="254" t="s">
        <v>782</v>
      </c>
      <c r="K169" s="295"/>
    </row>
    <row r="170" spans="2:11" ht="15" customHeight="1">
      <c r="B170" s="274"/>
      <c r="C170" s="254" t="s">
        <v>737</v>
      </c>
      <c r="D170" s="254"/>
      <c r="E170" s="254"/>
      <c r="F170" s="273" t="s">
        <v>738</v>
      </c>
      <c r="G170" s="254"/>
      <c r="H170" s="254" t="s">
        <v>798</v>
      </c>
      <c r="I170" s="254" t="s">
        <v>734</v>
      </c>
      <c r="J170" s="254">
        <v>50</v>
      </c>
      <c r="K170" s="295"/>
    </row>
    <row r="171" spans="2:11" ht="15" customHeight="1">
      <c r="B171" s="274"/>
      <c r="C171" s="254" t="s">
        <v>740</v>
      </c>
      <c r="D171" s="254"/>
      <c r="E171" s="254"/>
      <c r="F171" s="273" t="s">
        <v>732</v>
      </c>
      <c r="G171" s="254"/>
      <c r="H171" s="254" t="s">
        <v>798</v>
      </c>
      <c r="I171" s="254" t="s">
        <v>742</v>
      </c>
      <c r="J171" s="254"/>
      <c r="K171" s="295"/>
    </row>
    <row r="172" spans="2:11" ht="15" customHeight="1">
      <c r="B172" s="274"/>
      <c r="C172" s="254" t="s">
        <v>751</v>
      </c>
      <c r="D172" s="254"/>
      <c r="E172" s="254"/>
      <c r="F172" s="273" t="s">
        <v>738</v>
      </c>
      <c r="G172" s="254"/>
      <c r="H172" s="254" t="s">
        <v>798</v>
      </c>
      <c r="I172" s="254" t="s">
        <v>734</v>
      </c>
      <c r="J172" s="254">
        <v>50</v>
      </c>
      <c r="K172" s="295"/>
    </row>
    <row r="173" spans="2:11" ht="15" customHeight="1">
      <c r="B173" s="274"/>
      <c r="C173" s="254" t="s">
        <v>759</v>
      </c>
      <c r="D173" s="254"/>
      <c r="E173" s="254"/>
      <c r="F173" s="273" t="s">
        <v>738</v>
      </c>
      <c r="G173" s="254"/>
      <c r="H173" s="254" t="s">
        <v>798</v>
      </c>
      <c r="I173" s="254" t="s">
        <v>734</v>
      </c>
      <c r="J173" s="254">
        <v>50</v>
      </c>
      <c r="K173" s="295"/>
    </row>
    <row r="174" spans="2:11" ht="15" customHeight="1">
      <c r="B174" s="274"/>
      <c r="C174" s="254" t="s">
        <v>757</v>
      </c>
      <c r="D174" s="254"/>
      <c r="E174" s="254"/>
      <c r="F174" s="273" t="s">
        <v>738</v>
      </c>
      <c r="G174" s="254"/>
      <c r="H174" s="254" t="s">
        <v>798</v>
      </c>
      <c r="I174" s="254" t="s">
        <v>734</v>
      </c>
      <c r="J174" s="254">
        <v>50</v>
      </c>
      <c r="K174" s="295"/>
    </row>
    <row r="175" spans="2:11" ht="15" customHeight="1">
      <c r="B175" s="274"/>
      <c r="C175" s="254" t="s">
        <v>112</v>
      </c>
      <c r="D175" s="254"/>
      <c r="E175" s="254"/>
      <c r="F175" s="273" t="s">
        <v>732</v>
      </c>
      <c r="G175" s="254"/>
      <c r="H175" s="254" t="s">
        <v>799</v>
      </c>
      <c r="I175" s="254" t="s">
        <v>800</v>
      </c>
      <c r="J175" s="254"/>
      <c r="K175" s="295"/>
    </row>
    <row r="176" spans="2:11" ht="15" customHeight="1">
      <c r="B176" s="274"/>
      <c r="C176" s="254" t="s">
        <v>57</v>
      </c>
      <c r="D176" s="254"/>
      <c r="E176" s="254"/>
      <c r="F176" s="273" t="s">
        <v>732</v>
      </c>
      <c r="G176" s="254"/>
      <c r="H176" s="254" t="s">
        <v>801</v>
      </c>
      <c r="I176" s="254" t="s">
        <v>802</v>
      </c>
      <c r="J176" s="254">
        <v>1</v>
      </c>
      <c r="K176" s="295"/>
    </row>
    <row r="177" spans="2:11" ht="15" customHeight="1">
      <c r="B177" s="274"/>
      <c r="C177" s="254" t="s">
        <v>53</v>
      </c>
      <c r="D177" s="254"/>
      <c r="E177" s="254"/>
      <c r="F177" s="273" t="s">
        <v>732</v>
      </c>
      <c r="G177" s="254"/>
      <c r="H177" s="254" t="s">
        <v>803</v>
      </c>
      <c r="I177" s="254" t="s">
        <v>734</v>
      </c>
      <c r="J177" s="254">
        <v>20</v>
      </c>
      <c r="K177" s="295"/>
    </row>
    <row r="178" spans="2:11" ht="15" customHeight="1">
      <c r="B178" s="274"/>
      <c r="C178" s="254" t="s">
        <v>113</v>
      </c>
      <c r="D178" s="254"/>
      <c r="E178" s="254"/>
      <c r="F178" s="273" t="s">
        <v>732</v>
      </c>
      <c r="G178" s="254"/>
      <c r="H178" s="254" t="s">
        <v>804</v>
      </c>
      <c r="I178" s="254" t="s">
        <v>734</v>
      </c>
      <c r="J178" s="254">
        <v>255</v>
      </c>
      <c r="K178" s="295"/>
    </row>
    <row r="179" spans="2:11" ht="15" customHeight="1">
      <c r="B179" s="274"/>
      <c r="C179" s="254" t="s">
        <v>114</v>
      </c>
      <c r="D179" s="254"/>
      <c r="E179" s="254"/>
      <c r="F179" s="273" t="s">
        <v>732</v>
      </c>
      <c r="G179" s="254"/>
      <c r="H179" s="254" t="s">
        <v>697</v>
      </c>
      <c r="I179" s="254" t="s">
        <v>734</v>
      </c>
      <c r="J179" s="254">
        <v>10</v>
      </c>
      <c r="K179" s="295"/>
    </row>
    <row r="180" spans="2:11" ht="15" customHeight="1">
      <c r="B180" s="274"/>
      <c r="C180" s="254" t="s">
        <v>115</v>
      </c>
      <c r="D180" s="254"/>
      <c r="E180" s="254"/>
      <c r="F180" s="273" t="s">
        <v>732</v>
      </c>
      <c r="G180" s="254"/>
      <c r="H180" s="254" t="s">
        <v>805</v>
      </c>
      <c r="I180" s="254" t="s">
        <v>766</v>
      </c>
      <c r="J180" s="254"/>
      <c r="K180" s="295"/>
    </row>
    <row r="181" spans="2:11" ht="15" customHeight="1">
      <c r="B181" s="274"/>
      <c r="C181" s="254" t="s">
        <v>806</v>
      </c>
      <c r="D181" s="254"/>
      <c r="E181" s="254"/>
      <c r="F181" s="273" t="s">
        <v>732</v>
      </c>
      <c r="G181" s="254"/>
      <c r="H181" s="254" t="s">
        <v>807</v>
      </c>
      <c r="I181" s="254" t="s">
        <v>766</v>
      </c>
      <c r="J181" s="254"/>
      <c r="K181" s="295"/>
    </row>
    <row r="182" spans="2:11" ht="15" customHeight="1">
      <c r="B182" s="274"/>
      <c r="C182" s="254" t="s">
        <v>795</v>
      </c>
      <c r="D182" s="254"/>
      <c r="E182" s="254"/>
      <c r="F182" s="273" t="s">
        <v>732</v>
      </c>
      <c r="G182" s="254"/>
      <c r="H182" s="254" t="s">
        <v>808</v>
      </c>
      <c r="I182" s="254" t="s">
        <v>766</v>
      </c>
      <c r="J182" s="254"/>
      <c r="K182" s="295"/>
    </row>
    <row r="183" spans="2:11" ht="15" customHeight="1">
      <c r="B183" s="274"/>
      <c r="C183" s="254" t="s">
        <v>117</v>
      </c>
      <c r="D183" s="254"/>
      <c r="E183" s="254"/>
      <c r="F183" s="273" t="s">
        <v>738</v>
      </c>
      <c r="G183" s="254"/>
      <c r="H183" s="254" t="s">
        <v>809</v>
      </c>
      <c r="I183" s="254" t="s">
        <v>734</v>
      </c>
      <c r="J183" s="254">
        <v>50</v>
      </c>
      <c r="K183" s="295"/>
    </row>
    <row r="184" spans="2:11" ht="15" customHeight="1">
      <c r="B184" s="274"/>
      <c r="C184" s="254" t="s">
        <v>810</v>
      </c>
      <c r="D184" s="254"/>
      <c r="E184" s="254"/>
      <c r="F184" s="273" t="s">
        <v>738</v>
      </c>
      <c r="G184" s="254"/>
      <c r="H184" s="254" t="s">
        <v>811</v>
      </c>
      <c r="I184" s="254" t="s">
        <v>812</v>
      </c>
      <c r="J184" s="254"/>
      <c r="K184" s="295"/>
    </row>
    <row r="185" spans="2:11" ht="15" customHeight="1">
      <c r="B185" s="274"/>
      <c r="C185" s="254" t="s">
        <v>813</v>
      </c>
      <c r="D185" s="254"/>
      <c r="E185" s="254"/>
      <c r="F185" s="273" t="s">
        <v>738</v>
      </c>
      <c r="G185" s="254"/>
      <c r="H185" s="254" t="s">
        <v>814</v>
      </c>
      <c r="I185" s="254" t="s">
        <v>812</v>
      </c>
      <c r="J185" s="254"/>
      <c r="K185" s="295"/>
    </row>
    <row r="186" spans="2:11" ht="15" customHeight="1">
      <c r="B186" s="274"/>
      <c r="C186" s="254" t="s">
        <v>815</v>
      </c>
      <c r="D186" s="254"/>
      <c r="E186" s="254"/>
      <c r="F186" s="273" t="s">
        <v>738</v>
      </c>
      <c r="G186" s="254"/>
      <c r="H186" s="254" t="s">
        <v>816</v>
      </c>
      <c r="I186" s="254" t="s">
        <v>812</v>
      </c>
      <c r="J186" s="254"/>
      <c r="K186" s="295"/>
    </row>
    <row r="187" spans="2:11" ht="15" customHeight="1">
      <c r="B187" s="274"/>
      <c r="C187" s="307" t="s">
        <v>817</v>
      </c>
      <c r="D187" s="254"/>
      <c r="E187" s="254"/>
      <c r="F187" s="273" t="s">
        <v>738</v>
      </c>
      <c r="G187" s="254"/>
      <c r="H187" s="254" t="s">
        <v>818</v>
      </c>
      <c r="I187" s="254" t="s">
        <v>819</v>
      </c>
      <c r="J187" s="308" t="s">
        <v>820</v>
      </c>
      <c r="K187" s="295"/>
    </row>
    <row r="188" spans="2:11" ht="15" customHeight="1">
      <c r="B188" s="274"/>
      <c r="C188" s="259" t="s">
        <v>42</v>
      </c>
      <c r="D188" s="254"/>
      <c r="E188" s="254"/>
      <c r="F188" s="273" t="s">
        <v>732</v>
      </c>
      <c r="G188" s="254"/>
      <c r="H188" s="250" t="s">
        <v>821</v>
      </c>
      <c r="I188" s="254" t="s">
        <v>822</v>
      </c>
      <c r="J188" s="254"/>
      <c r="K188" s="295"/>
    </row>
    <row r="189" spans="2:11" ht="15" customHeight="1">
      <c r="B189" s="274"/>
      <c r="C189" s="259" t="s">
        <v>823</v>
      </c>
      <c r="D189" s="254"/>
      <c r="E189" s="254"/>
      <c r="F189" s="273" t="s">
        <v>732</v>
      </c>
      <c r="G189" s="254"/>
      <c r="H189" s="254" t="s">
        <v>824</v>
      </c>
      <c r="I189" s="254" t="s">
        <v>766</v>
      </c>
      <c r="J189" s="254"/>
      <c r="K189" s="295"/>
    </row>
    <row r="190" spans="2:11" ht="15" customHeight="1">
      <c r="B190" s="274"/>
      <c r="C190" s="259" t="s">
        <v>825</v>
      </c>
      <c r="D190" s="254"/>
      <c r="E190" s="254"/>
      <c r="F190" s="273" t="s">
        <v>732</v>
      </c>
      <c r="G190" s="254"/>
      <c r="H190" s="254" t="s">
        <v>826</v>
      </c>
      <c r="I190" s="254" t="s">
        <v>766</v>
      </c>
      <c r="J190" s="254"/>
      <c r="K190" s="295"/>
    </row>
    <row r="191" spans="2:11" ht="15" customHeight="1">
      <c r="B191" s="274"/>
      <c r="C191" s="259" t="s">
        <v>827</v>
      </c>
      <c r="D191" s="254"/>
      <c r="E191" s="254"/>
      <c r="F191" s="273" t="s">
        <v>738</v>
      </c>
      <c r="G191" s="254"/>
      <c r="H191" s="254" t="s">
        <v>828</v>
      </c>
      <c r="I191" s="254" t="s">
        <v>766</v>
      </c>
      <c r="J191" s="254"/>
      <c r="K191" s="295"/>
    </row>
    <row r="192" spans="2:11" ht="15" customHeight="1">
      <c r="B192" s="301"/>
      <c r="C192" s="309"/>
      <c r="D192" s="283"/>
      <c r="E192" s="283"/>
      <c r="F192" s="283"/>
      <c r="G192" s="283"/>
      <c r="H192" s="283"/>
      <c r="I192" s="283"/>
      <c r="J192" s="283"/>
      <c r="K192" s="302"/>
    </row>
    <row r="193" spans="2:11" ht="18.75" customHeight="1">
      <c r="B193" s="250"/>
      <c r="C193" s="254"/>
      <c r="D193" s="254"/>
      <c r="E193" s="254"/>
      <c r="F193" s="273"/>
      <c r="G193" s="254"/>
      <c r="H193" s="254"/>
      <c r="I193" s="254"/>
      <c r="J193" s="254"/>
      <c r="K193" s="250"/>
    </row>
    <row r="194" spans="2:11" ht="18.75" customHeight="1">
      <c r="B194" s="250"/>
      <c r="C194" s="254"/>
      <c r="D194" s="254"/>
      <c r="E194" s="254"/>
      <c r="F194" s="273"/>
      <c r="G194" s="254"/>
      <c r="H194" s="254"/>
      <c r="I194" s="254"/>
      <c r="J194" s="254"/>
      <c r="K194" s="250"/>
    </row>
    <row r="195" spans="2:11" ht="18.75" customHeight="1">
      <c r="B195" s="260"/>
      <c r="C195" s="260"/>
      <c r="D195" s="260"/>
      <c r="E195" s="260"/>
      <c r="F195" s="260"/>
      <c r="G195" s="260"/>
      <c r="H195" s="260"/>
      <c r="I195" s="260"/>
      <c r="J195" s="260"/>
      <c r="K195" s="260"/>
    </row>
    <row r="196" spans="2:11">
      <c r="B196" s="242"/>
      <c r="C196" s="243"/>
      <c r="D196" s="243"/>
      <c r="E196" s="243"/>
      <c r="F196" s="243"/>
      <c r="G196" s="243"/>
      <c r="H196" s="243"/>
      <c r="I196" s="243"/>
      <c r="J196" s="243"/>
      <c r="K196" s="244"/>
    </row>
    <row r="197" spans="2:11" ht="21">
      <c r="B197" s="245"/>
      <c r="C197" s="370" t="s">
        <v>829</v>
      </c>
      <c r="D197" s="370"/>
      <c r="E197" s="370"/>
      <c r="F197" s="370"/>
      <c r="G197" s="370"/>
      <c r="H197" s="370"/>
      <c r="I197" s="370"/>
      <c r="J197" s="370"/>
      <c r="K197" s="246"/>
    </row>
    <row r="198" spans="2:11" ht="25.5" customHeight="1">
      <c r="B198" s="245"/>
      <c r="C198" s="310" t="s">
        <v>830</v>
      </c>
      <c r="D198" s="310"/>
      <c r="E198" s="310"/>
      <c r="F198" s="310" t="s">
        <v>831</v>
      </c>
      <c r="G198" s="311"/>
      <c r="H198" s="375" t="s">
        <v>832</v>
      </c>
      <c r="I198" s="375"/>
      <c r="J198" s="375"/>
      <c r="K198" s="246"/>
    </row>
    <row r="199" spans="2:11" ht="5.25" customHeight="1">
      <c r="B199" s="274"/>
      <c r="C199" s="271"/>
      <c r="D199" s="271"/>
      <c r="E199" s="271"/>
      <c r="F199" s="271"/>
      <c r="G199" s="254"/>
      <c r="H199" s="271"/>
      <c r="I199" s="271"/>
      <c r="J199" s="271"/>
      <c r="K199" s="295"/>
    </row>
    <row r="200" spans="2:11" ht="15" customHeight="1">
      <c r="B200" s="274"/>
      <c r="C200" s="254" t="s">
        <v>822</v>
      </c>
      <c r="D200" s="254"/>
      <c r="E200" s="254"/>
      <c r="F200" s="273" t="s">
        <v>43</v>
      </c>
      <c r="G200" s="254"/>
      <c r="H200" s="372" t="s">
        <v>833</v>
      </c>
      <c r="I200" s="372"/>
      <c r="J200" s="372"/>
      <c r="K200" s="295"/>
    </row>
    <row r="201" spans="2:11" ht="15" customHeight="1">
      <c r="B201" s="274"/>
      <c r="C201" s="280"/>
      <c r="D201" s="254"/>
      <c r="E201" s="254"/>
      <c r="F201" s="273" t="s">
        <v>44</v>
      </c>
      <c r="G201" s="254"/>
      <c r="H201" s="372" t="s">
        <v>834</v>
      </c>
      <c r="I201" s="372"/>
      <c r="J201" s="372"/>
      <c r="K201" s="295"/>
    </row>
    <row r="202" spans="2:11" ht="15" customHeight="1">
      <c r="B202" s="274"/>
      <c r="C202" s="280"/>
      <c r="D202" s="254"/>
      <c r="E202" s="254"/>
      <c r="F202" s="273" t="s">
        <v>47</v>
      </c>
      <c r="G202" s="254"/>
      <c r="H202" s="372" t="s">
        <v>835</v>
      </c>
      <c r="I202" s="372"/>
      <c r="J202" s="372"/>
      <c r="K202" s="295"/>
    </row>
    <row r="203" spans="2:11" ht="15" customHeight="1">
      <c r="B203" s="274"/>
      <c r="C203" s="254"/>
      <c r="D203" s="254"/>
      <c r="E203" s="254"/>
      <c r="F203" s="273" t="s">
        <v>45</v>
      </c>
      <c r="G203" s="254"/>
      <c r="H203" s="372" t="s">
        <v>836</v>
      </c>
      <c r="I203" s="372"/>
      <c r="J203" s="372"/>
      <c r="K203" s="295"/>
    </row>
    <row r="204" spans="2:11" ht="15" customHeight="1">
      <c r="B204" s="274"/>
      <c r="C204" s="254"/>
      <c r="D204" s="254"/>
      <c r="E204" s="254"/>
      <c r="F204" s="273" t="s">
        <v>46</v>
      </c>
      <c r="G204" s="254"/>
      <c r="H204" s="372" t="s">
        <v>837</v>
      </c>
      <c r="I204" s="372"/>
      <c r="J204" s="372"/>
      <c r="K204" s="295"/>
    </row>
    <row r="205" spans="2:11" ht="15" customHeight="1">
      <c r="B205" s="274"/>
      <c r="C205" s="254"/>
      <c r="D205" s="254"/>
      <c r="E205" s="254"/>
      <c r="F205" s="273"/>
      <c r="G205" s="254"/>
      <c r="H205" s="254"/>
      <c r="I205" s="254"/>
      <c r="J205" s="254"/>
      <c r="K205" s="295"/>
    </row>
    <row r="206" spans="2:11" ht="15" customHeight="1">
      <c r="B206" s="274"/>
      <c r="C206" s="254" t="s">
        <v>778</v>
      </c>
      <c r="D206" s="254"/>
      <c r="E206" s="254"/>
      <c r="F206" s="273" t="s">
        <v>77</v>
      </c>
      <c r="G206" s="254"/>
      <c r="H206" s="372" t="s">
        <v>838</v>
      </c>
      <c r="I206" s="372"/>
      <c r="J206" s="372"/>
      <c r="K206" s="295"/>
    </row>
    <row r="207" spans="2:11" ht="15" customHeight="1">
      <c r="B207" s="274"/>
      <c r="C207" s="280"/>
      <c r="D207" s="254"/>
      <c r="E207" s="254"/>
      <c r="F207" s="273" t="s">
        <v>676</v>
      </c>
      <c r="G207" s="254"/>
      <c r="H207" s="372" t="s">
        <v>677</v>
      </c>
      <c r="I207" s="372"/>
      <c r="J207" s="372"/>
      <c r="K207" s="295"/>
    </row>
    <row r="208" spans="2:11" ht="15" customHeight="1">
      <c r="B208" s="274"/>
      <c r="C208" s="254"/>
      <c r="D208" s="254"/>
      <c r="E208" s="254"/>
      <c r="F208" s="273" t="s">
        <v>674</v>
      </c>
      <c r="G208" s="254"/>
      <c r="H208" s="372" t="s">
        <v>839</v>
      </c>
      <c r="I208" s="372"/>
      <c r="J208" s="372"/>
      <c r="K208" s="295"/>
    </row>
    <row r="209" spans="2:11" ht="15" customHeight="1">
      <c r="B209" s="312"/>
      <c r="C209" s="280"/>
      <c r="D209" s="280"/>
      <c r="E209" s="280"/>
      <c r="F209" s="273" t="s">
        <v>678</v>
      </c>
      <c r="G209" s="259"/>
      <c r="H209" s="376" t="s">
        <v>679</v>
      </c>
      <c r="I209" s="376"/>
      <c r="J209" s="376"/>
      <c r="K209" s="313"/>
    </row>
    <row r="210" spans="2:11" ht="15" customHeight="1">
      <c r="B210" s="312"/>
      <c r="C210" s="280"/>
      <c r="D210" s="280"/>
      <c r="E210" s="280"/>
      <c r="F210" s="273" t="s">
        <v>680</v>
      </c>
      <c r="G210" s="259"/>
      <c r="H210" s="376" t="s">
        <v>840</v>
      </c>
      <c r="I210" s="376"/>
      <c r="J210" s="376"/>
      <c r="K210" s="313"/>
    </row>
    <row r="211" spans="2:11" ht="15" customHeight="1">
      <c r="B211" s="312"/>
      <c r="C211" s="280"/>
      <c r="D211" s="280"/>
      <c r="E211" s="280"/>
      <c r="F211" s="314"/>
      <c r="G211" s="259"/>
      <c r="H211" s="315"/>
      <c r="I211" s="315"/>
      <c r="J211" s="315"/>
      <c r="K211" s="313"/>
    </row>
    <row r="212" spans="2:11" ht="15" customHeight="1">
      <c r="B212" s="312"/>
      <c r="C212" s="254" t="s">
        <v>802</v>
      </c>
      <c r="D212" s="280"/>
      <c r="E212" s="280"/>
      <c r="F212" s="273">
        <v>1</v>
      </c>
      <c r="G212" s="259"/>
      <c r="H212" s="376" t="s">
        <v>841</v>
      </c>
      <c r="I212" s="376"/>
      <c r="J212" s="376"/>
      <c r="K212" s="313"/>
    </row>
    <row r="213" spans="2:11" ht="15" customHeight="1">
      <c r="B213" s="312"/>
      <c r="C213" s="280"/>
      <c r="D213" s="280"/>
      <c r="E213" s="280"/>
      <c r="F213" s="273">
        <v>2</v>
      </c>
      <c r="G213" s="259"/>
      <c r="H213" s="376" t="s">
        <v>842</v>
      </c>
      <c r="I213" s="376"/>
      <c r="J213" s="376"/>
      <c r="K213" s="313"/>
    </row>
    <row r="214" spans="2:11" ht="15" customHeight="1">
      <c r="B214" s="312"/>
      <c r="C214" s="280"/>
      <c r="D214" s="280"/>
      <c r="E214" s="280"/>
      <c r="F214" s="273">
        <v>3</v>
      </c>
      <c r="G214" s="259"/>
      <c r="H214" s="376" t="s">
        <v>843</v>
      </c>
      <c r="I214" s="376"/>
      <c r="J214" s="376"/>
      <c r="K214" s="313"/>
    </row>
    <row r="215" spans="2:11" ht="15" customHeight="1">
      <c r="B215" s="312"/>
      <c r="C215" s="280"/>
      <c r="D215" s="280"/>
      <c r="E215" s="280"/>
      <c r="F215" s="273">
        <v>4</v>
      </c>
      <c r="G215" s="259"/>
      <c r="H215" s="376" t="s">
        <v>844</v>
      </c>
      <c r="I215" s="376"/>
      <c r="J215" s="376"/>
      <c r="K215" s="313"/>
    </row>
    <row r="216" spans="2:11" ht="12.75" customHeight="1">
      <c r="B216" s="316"/>
      <c r="C216" s="317"/>
      <c r="D216" s="317"/>
      <c r="E216" s="317"/>
      <c r="F216" s="317"/>
      <c r="G216" s="317"/>
      <c r="H216" s="317"/>
      <c r="I216" s="317"/>
      <c r="J216" s="317"/>
      <c r="K216" s="318"/>
    </row>
  </sheetData>
  <sheetProtection algorithmName="SHA-512" hashValue="aUyP08BssM8dkkRRGCPAOvWD5tOjxUWjNMxU8vBb4CLl30GxjKRXU3XyJw3OFIqBrtO3iQ6i5JxyBw5elGeQHg==" saltValue="KywttM752nVKpFVk//3vSA==" spinCount="100000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11_2017 - Zdravotechnika</vt:lpstr>
      <vt:lpstr>Pokyny pro vyplnění</vt:lpstr>
      <vt:lpstr>'11_2017 - Zdravotechnika'!Názvy_tisku</vt:lpstr>
      <vt:lpstr>'Rekapitulace stavby'!Názvy_tisku</vt:lpstr>
      <vt:lpstr>'11_2017 - Zdravotechnika'!Oblast_tisku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DESKTOP-MG4GMBF\Honza</dc:creator>
  <cp:lastModifiedBy>spravce1</cp:lastModifiedBy>
  <dcterms:created xsi:type="dcterms:W3CDTF">2017-05-15T18:23:56Z</dcterms:created>
  <dcterms:modified xsi:type="dcterms:W3CDTF">2017-11-23T12:50:00Z</dcterms:modified>
</cp:coreProperties>
</file>