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405" activeTab="1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'Položky'!$A$1:$G$294</definedName>
    <definedName name="_xlnm.Print_Area" localSheetId="1">'Rekapitulace'!$A$1:$I$37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<sst xmlns="http://schemas.openxmlformats.org/spreadsheetml/2006/main" count="804" uniqueCount="463">
  <si>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</si>
  <si>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</si>
  <si>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</si>
  <si>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</si>
  <si>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</si>
  <si>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</si>
  <si>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</si>
  <si>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</si>
  <si>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</si>
  <si>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</si>
  <si>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</si>
  <si>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</si>
  <si>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</si>
  <si>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</si>
  <si>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</si>
  <si>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</si>
  <si>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</si>
  <si>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</si>
  <si>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</si>
  <si>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</si>
  <si>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</si>
  <si>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</si>
  <si>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</si>
  <si>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</si>
  <si>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</si>
  <si>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</si>
  <si>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</si>
  <si>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</si>
  <si>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</si>
  <si>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</si>
  <si>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</si>
  <si>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</si>
  <si>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</si>
  <si>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</si>
  <si>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</si>
  <si>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</si>
  <si>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</si>
  <si>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</si>
  <si>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</si>
  <si>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</si>
  <si>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</si>
  <si>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</si>
  <si>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</si>
  <si>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</si>
  <si>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</si>
  <si>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</si>
  <si>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</si>
  <si>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</si>
  <si>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</si>
  <si>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</si>
  <si>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</si>
  <si>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</si>
  <si>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</si>
  <si>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</si>
  <si>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</si>
  <si>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</si>
  <si>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</si>
  <si>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</si>
  <si>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</si>
  <si>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</si>
  <si>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</si>
  <si>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</si>
  <si>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</si>
  <si>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</si>
  <si>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</si>
  <si>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</si>
  <si>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</si>
  <si>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</si>
  <si>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</si>
  <si>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</si>
  <si>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</si>
  <si>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</si>
  <si>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</si>
  <si>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</si>
  <si>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</si>
  <si>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</si>
  <si>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1311</t>
  </si>
  <si>
    <t>Oprava bytu č.8 ul.Dehtová č.1450/9,Ost.-Vítkovice</t>
  </si>
  <si>
    <t>E- 7544/13</t>
  </si>
  <si>
    <t>01a</t>
  </si>
  <si>
    <t>Staveb.práce HSV+ PSV</t>
  </si>
  <si>
    <t>803.51</t>
  </si>
  <si>
    <t>131101a</t>
  </si>
  <si>
    <t>31</t>
  </si>
  <si>
    <t>Zdi podpěrné a volné</t>
  </si>
  <si>
    <t>312272123U00</t>
  </si>
  <si>
    <t xml:space="preserve">Zeď výplň 20 z porobetonu  500kg/m3 </t>
  </si>
  <si>
    <t>m3</t>
  </si>
  <si>
    <t xml:space="preserve">   čelo vany       :0,2*0,7*0,65</t>
  </si>
  <si>
    <t>34</t>
  </si>
  <si>
    <t>Stěny a příčky</t>
  </si>
  <si>
    <t>340291121U00</t>
  </si>
  <si>
    <t xml:space="preserve">Dodat kotvení příčka -100 zeď kotva </t>
  </si>
  <si>
    <t>m</t>
  </si>
  <si>
    <t xml:space="preserve">   mistn. 104- obezdívka instal.       :2,8*2</t>
  </si>
  <si>
    <t>346244313R00</t>
  </si>
  <si>
    <t>Obezdívky van z porobeton.desek tl. 100 mm nebo zazdívky potrubí                  (vč.prac.lešení)</t>
  </si>
  <si>
    <t>m2</t>
  </si>
  <si>
    <t xml:space="preserve">    místn. 104 - výkr. 1- 03       :1,8*0,65+0,55*2,8</t>
  </si>
  <si>
    <t>61</t>
  </si>
  <si>
    <t>Upravy povrchů vnitřní</t>
  </si>
  <si>
    <t>611401964R00</t>
  </si>
  <si>
    <t xml:space="preserve">Příplatek, omítka stropů v omez. prostoru, štuková </t>
  </si>
  <si>
    <t xml:space="preserve">   nad místn. 105        :1,4*1,43</t>
  </si>
  <si>
    <t>611421321R00</t>
  </si>
  <si>
    <t xml:space="preserve">Oprava váp.omítek stropů do 30% plochy - hladkých </t>
  </si>
  <si>
    <t>;    2.n.p.- místnost</t>
  </si>
  <si>
    <t xml:space="preserve">    101 až  103      :1,8*1,32+(2,5+4,2)*4,75</t>
  </si>
  <si>
    <t xml:space="preserve">    104 +  105        :1,8*1,8+1,4*1,43*2</t>
  </si>
  <si>
    <t>611471411R00</t>
  </si>
  <si>
    <t xml:space="preserve">Úprava stropů aktivovaným štukem tl. 2 - 3 mm </t>
  </si>
  <si>
    <t xml:space="preserve">    výměra dle oprav omítek       :41,445</t>
  </si>
  <si>
    <t>612401964R00</t>
  </si>
  <si>
    <t xml:space="preserve">Příplatek za práci v omez. prostoru, omítka štukov </t>
  </si>
  <si>
    <t xml:space="preserve">   nad místn. 105        :(1,4+1,43)*2*0,7</t>
  </si>
  <si>
    <t>612409991R00</t>
  </si>
  <si>
    <t xml:space="preserve">Začištění omítek kolem oken,dveří apod. </t>
  </si>
  <si>
    <t>;   u vchod.dveří do bytu</t>
  </si>
  <si>
    <t xml:space="preserve">    zvenku          :0,9+2*1,97</t>
  </si>
  <si>
    <t>612421321R00</t>
  </si>
  <si>
    <t xml:space="preserve">Oprava vápen.omítek stěn do 30 % pl. - hladkých </t>
  </si>
  <si>
    <t>;    2.n.p. - místnost</t>
  </si>
  <si>
    <t xml:space="preserve">    101+ 102      :(1,8+1,32)*2*2,8+(2,5+4,75)*2*2,8</t>
  </si>
  <si>
    <t xml:space="preserve">    103+ 105      :(4,2+4,75)*2*2,8+(1,4+1,43)*2*2,8</t>
  </si>
  <si>
    <t xml:space="preserve">            104       :(1,8*2-0,3)*2*(2,8-2,1)</t>
  </si>
  <si>
    <t>Mezisoučet</t>
  </si>
  <si>
    <t xml:space="preserve">   okna    :((0,77+0,5)*2*0,25-0,77*0,5)*2</t>
  </si>
  <si>
    <t xml:space="preserve">    dtto     :(1,35+1,65*2)*0,25-1,35*1,65+(1,9+2*1,65)*0,25-1,9*1,65</t>
  </si>
  <si>
    <t xml:space="preserve">   dveře   :(1,05+2*2,1)*0,15-0,9*1,97-(0,8*4+0,7+0,6*2)*1,97</t>
  </si>
  <si>
    <t xml:space="preserve">    obklad v kuchyni      :-(1,8*0,5+0,6*1,5)</t>
  </si>
  <si>
    <t>612471411R00</t>
  </si>
  <si>
    <t xml:space="preserve">Úprava vnitřních stěn aktivovaným štukem </t>
  </si>
  <si>
    <t xml:space="preserve">    výměra dle opravy omítek        :113,4275</t>
  </si>
  <si>
    <t>612474116U00</t>
  </si>
  <si>
    <t xml:space="preserve">Vni omítka stěn SMS z porobetonu tl 10mm </t>
  </si>
  <si>
    <t xml:space="preserve">   mistn. 104- obezdívka instal.       :0,55*(2,8*2,1)</t>
  </si>
  <si>
    <t>612481118U00</t>
  </si>
  <si>
    <t xml:space="preserve">Potažení vni stěn sklovl+tmel </t>
  </si>
  <si>
    <t xml:space="preserve">   mistn. 104- obezdívka instal.       :0,55*2,8</t>
  </si>
  <si>
    <t>63</t>
  </si>
  <si>
    <t>Podlahy a podlahové konstrukce</t>
  </si>
  <si>
    <t>630903110A</t>
  </si>
  <si>
    <t xml:space="preserve">Mytí beton.nebo teracových podlah tlak.vodou </t>
  </si>
  <si>
    <t xml:space="preserve">    místn. 105       :1,4*1,43</t>
  </si>
  <si>
    <t>631551121R00</t>
  </si>
  <si>
    <t xml:space="preserve">Suchý nesoudrřný podsyp  tl. do 20 mm </t>
  </si>
  <si>
    <t>;   dle podkladu z DTD - pol.   /762</t>
  </si>
  <si>
    <t xml:space="preserve">        dle provoz.součtu       :37,5985</t>
  </si>
  <si>
    <t>632903812A</t>
  </si>
  <si>
    <t xml:space="preserve">Odmaštění terac.podlahy saponáty </t>
  </si>
  <si>
    <t>64</t>
  </si>
  <si>
    <t>Výplně otvorů</t>
  </si>
  <si>
    <t>642944121R00</t>
  </si>
  <si>
    <t xml:space="preserve">Osazení ocelových zárubní dodatečně do 2,5 m2. </t>
  </si>
  <si>
    <t>kus</t>
  </si>
  <si>
    <t>;   dle zámečn.tabulek</t>
  </si>
  <si>
    <t xml:space="preserve">      1 až  4/Z        :1+2+1+1</t>
  </si>
  <si>
    <t>644941112U00</t>
  </si>
  <si>
    <t>Osazení ventilační mřížka -30x30cm nebo revizní dvířka současně se zděním</t>
  </si>
  <si>
    <t>;   reviz.dvířka dle truhl.tabulek</t>
  </si>
  <si>
    <t xml:space="preserve">          10+ 11/T           :1+1</t>
  </si>
  <si>
    <t>28349010A</t>
  </si>
  <si>
    <t>Dvířka revizní plast.plná  rozměr 150x250 mm včet.osazov.rámu</t>
  </si>
  <si>
    <t xml:space="preserve">   dle truhl.tabulek -  11/T        :1</t>
  </si>
  <si>
    <t>28349012</t>
  </si>
  <si>
    <t>Dvířka revizní plast.plná rozměr 200x300 mm včet.osazov.rámu</t>
  </si>
  <si>
    <t xml:space="preserve">   dle truhl.tabulek -  10/T        :1</t>
  </si>
  <si>
    <t>55330315</t>
  </si>
  <si>
    <t>Zárubeň ocelová H 110   600x1970x110 L</t>
  </si>
  <si>
    <t xml:space="preserve">    dle zámeč.tabulek -  4/Z        :1</t>
  </si>
  <si>
    <t>55330318</t>
  </si>
  <si>
    <t>Zárubeň ocelová H 110   700x1970x110 P</t>
  </si>
  <si>
    <t xml:space="preserve">    dle zámeč.tabulek -  3/Z        :1</t>
  </si>
  <si>
    <t>55330320</t>
  </si>
  <si>
    <t>Zárubeň ocelová H 110   800x1970x110 P</t>
  </si>
  <si>
    <t xml:space="preserve">    dle zámeč.tabulek -  2/Z        :2</t>
  </si>
  <si>
    <t>55330337A</t>
  </si>
  <si>
    <t>Zárubeň ocelová H 160   900x1970x160 P protipožární provedení</t>
  </si>
  <si>
    <t xml:space="preserve">    dle zámeč.tabulek -  1/Z        :1</t>
  </si>
  <si>
    <t>94</t>
  </si>
  <si>
    <t>Lešení a stavební výtahy</t>
  </si>
  <si>
    <t>941955003R00</t>
  </si>
  <si>
    <t xml:space="preserve">Lešení lehké pomocné, výška podlahy do 2,5 m </t>
  </si>
  <si>
    <t>;   pro osazení nového odtahu spalin</t>
  </si>
  <si>
    <t xml:space="preserve">        na fasádě           :1,5*1,5</t>
  </si>
  <si>
    <t>95</t>
  </si>
  <si>
    <t>Dokončovací konstrukce na pozemních stavbách</t>
  </si>
  <si>
    <t>952901111R00</t>
  </si>
  <si>
    <t xml:space="preserve">Vyčištění budov o výšce podlaží do 4 m </t>
  </si>
  <si>
    <t>;   konečné  (před kolaudací)</t>
  </si>
  <si>
    <t>(1,8+2,5+4,2+2*0,3+2*0,1)*(4,75+2*0,45)</t>
  </si>
  <si>
    <t xml:space="preserve">   před zahájením oprav - odhad  60%       :52,545*0,6</t>
  </si>
  <si>
    <t>952902119A</t>
  </si>
  <si>
    <t xml:space="preserve">Vyčištění mezistrop.prostoru nad spiž.komorou </t>
  </si>
  <si>
    <t>soubor</t>
  </si>
  <si>
    <t xml:space="preserve">     výkr. 1- 02      celkem         :1</t>
  </si>
  <si>
    <t>96</t>
  </si>
  <si>
    <t>Bourání konstrukcí</t>
  </si>
  <si>
    <t>762526811R00</t>
  </si>
  <si>
    <t xml:space="preserve">Demontáž podlah bez polštářů z dřevotřísky do 2 cm </t>
  </si>
  <si>
    <t>;   2.n.p. - místnost - výkr. 1- 02</t>
  </si>
  <si>
    <t xml:space="preserve">      101+ 104      :1,8*1,32+0,15*1,05+1,8*1,8</t>
  </si>
  <si>
    <t xml:space="preserve">      102+ 103      :(2,5+4,2)*4,75</t>
  </si>
  <si>
    <t>766662811R00</t>
  </si>
  <si>
    <t xml:space="preserve">Demontáž prahů dveří 1křídlových </t>
  </si>
  <si>
    <t xml:space="preserve">     výkr. 1- 02         :5</t>
  </si>
  <si>
    <t>766812820R00</t>
  </si>
  <si>
    <t xml:space="preserve">Demontáž kuchyňských linek do 1,5 m </t>
  </si>
  <si>
    <t xml:space="preserve">    výkr. 1- 02 - místn. 102          :1</t>
  </si>
  <si>
    <t>962031132R00</t>
  </si>
  <si>
    <t xml:space="preserve">Bourání příček cihelných tl. 10 cm </t>
  </si>
  <si>
    <t>;   původ.obezdívka instal. ZT</t>
  </si>
  <si>
    <t xml:space="preserve">     výkr. 1- 02- místn. 104         :0,55*2,8</t>
  </si>
  <si>
    <t>968061125R00</t>
  </si>
  <si>
    <t xml:space="preserve">Vyvěšení dřevěných dveřních křídel pl. do 2 m2 </t>
  </si>
  <si>
    <t xml:space="preserve">    výkr. 1- 02        :5</t>
  </si>
  <si>
    <t>968062455R00</t>
  </si>
  <si>
    <t xml:space="preserve">Vybourání dřevěných dveřních zárubní pl. do 2 m2 </t>
  </si>
  <si>
    <t xml:space="preserve">    výkr. 1- 02       :(0,9+0,8*2+0,7+0,6)*2,0</t>
  </si>
  <si>
    <t>971033361R00</t>
  </si>
  <si>
    <t>Vybourání otv. zeď cihel. pl.0,09 m2, tl.60cm, MVC ( tl.včet. zatepl. 10 cm )</t>
  </si>
  <si>
    <t>;   výkr. 1- 02 - větr.otvor v místn.</t>
  </si>
  <si>
    <t xml:space="preserve">       102  do  30/30 cm           :1</t>
  </si>
  <si>
    <t>978011141R00</t>
  </si>
  <si>
    <t xml:space="preserve">Otlučení omítek vnitřních vápenných stropů do 30 % </t>
  </si>
  <si>
    <t xml:space="preserve">   výměra dle opravy omítek       :41,445</t>
  </si>
  <si>
    <t>978013141R00</t>
  </si>
  <si>
    <t xml:space="preserve">Otlučení omítek vnitřních stěn v rozsahu do 30 % </t>
  </si>
  <si>
    <t xml:space="preserve">   výměra dle opravy omítek       :113,4275</t>
  </si>
  <si>
    <t>978013191R00</t>
  </si>
  <si>
    <t xml:space="preserve">Otlučení omítek vnitřních stěn v rozsahu do 100 % </t>
  </si>
  <si>
    <t>;   místnost 104 - pro zvýšení nových</t>
  </si>
  <si>
    <t xml:space="preserve">     obkladů        :(1,8*4-0,7)*(2,1-1,5)</t>
  </si>
  <si>
    <t>978059521R00</t>
  </si>
  <si>
    <t xml:space="preserve">Odsekání vnitřních obkladů stěn do 2 m2 </t>
  </si>
  <si>
    <t>;    výkr. 1- 02- místnost</t>
  </si>
  <si>
    <t xml:space="preserve">      102       :0,6*2*1,4</t>
  </si>
  <si>
    <t>978059531R00</t>
  </si>
  <si>
    <t xml:space="preserve">Odsekání vnitřních obkladů stěn nad 2 m2 </t>
  </si>
  <si>
    <t xml:space="preserve">    104       :(1,8*4-0,7)*1,5-0,7*0,65*2+0,7*0,2</t>
  </si>
  <si>
    <t>978071521R00</t>
  </si>
  <si>
    <t xml:space="preserve">Odsekání omítky a izol. desek tl. 5 cm nad 1 m2 </t>
  </si>
  <si>
    <t>;   výkr. 1- 02 - místnost</t>
  </si>
  <si>
    <t xml:space="preserve">     105      :(1,4+1,43)*2*2,1-(0,6*2,0+0,77*0,5)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</si>
  <si>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</si>
  <si>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</si>
  <si>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</si>
  <si>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</si>
  <si>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</si>
  <si>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</si>
  <si>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</si>
  <si>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</si>
  <si>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</si>
  <si>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</si>
  <si>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</si>
  <si>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</si>
  <si>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</si>
  <si>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</si>
  <si>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</si>
  <si>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</si>
  <si>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</si>
  <si>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</si>
  <si>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</si>
  <si>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711212001S</t>
  </si>
  <si>
    <t>Nátěr hydroizolační těsnící hmotou ( bez dodávky materiálu )</t>
  </si>
  <si>
    <t xml:space="preserve">    místn. 104       :1,8*1,8+1,8*4*0,15+(0,75*2+1,8)*1,85</t>
  </si>
  <si>
    <t>711212601B</t>
  </si>
  <si>
    <t>Těsnící pás do spoje podlaha - stěna ( bez dodávky těsn. pásu )</t>
  </si>
  <si>
    <t xml:space="preserve">    místn. 104       :1,8*4+2,0*2</t>
  </si>
  <si>
    <t>58555501.A</t>
  </si>
  <si>
    <t>Světlá nátěrová hmota bez ředidel</t>
  </si>
  <si>
    <t xml:space="preserve">    výměra dle provedení         :10,425*1,6/22</t>
  </si>
  <si>
    <t>58583192.S</t>
  </si>
  <si>
    <t>Páska těsnící v koutech</t>
  </si>
  <si>
    <t xml:space="preserve">    výměra dle montáže         :11,2*1,05</t>
  </si>
  <si>
    <t>998711201R00</t>
  </si>
  <si>
    <t xml:space="preserve">Přesun hmot pro izolace proti vodě, výšky do 6 m </t>
  </si>
  <si>
    <t>762</t>
  </si>
  <si>
    <t>Konstrukce tesařské</t>
  </si>
  <si>
    <t>762512225U00</t>
  </si>
  <si>
    <t xml:space="preserve">Mtž podlaha dřevotř lepená na dřevo </t>
  </si>
  <si>
    <t>Začátek provozního součtu</t>
  </si>
  <si>
    <t>;   2.n.p. - místnost - pod PVC</t>
  </si>
  <si>
    <t xml:space="preserve">      101               :1,8*1,32+0,15*1,05</t>
  </si>
  <si>
    <t>;   pod keram.dlažbu  P1</t>
  </si>
  <si>
    <t xml:space="preserve">     104               :1,8*1,8</t>
  </si>
  <si>
    <t>Konec provozního součtu</t>
  </si>
  <si>
    <t xml:space="preserve">    dle provoz.součtu       :37,5985*2</t>
  </si>
  <si>
    <t>762512229A</t>
  </si>
  <si>
    <t xml:space="preserve">Mtž podlaha dřevotř - přebroušení a tmelení </t>
  </si>
  <si>
    <t xml:space="preserve">    výměra dle montáže        :75,197</t>
  </si>
  <si>
    <t>762595000R00</t>
  </si>
  <si>
    <t xml:space="preserve">Spojovací a ochranné prostředky k položení podlah </t>
  </si>
  <si>
    <t xml:space="preserve">    dle montáže podlahy       :75,197*0,013</t>
  </si>
  <si>
    <t>60721515</t>
  </si>
  <si>
    <t>Deska dřevotřísková broušená typ S 1j. tl.13 mm</t>
  </si>
  <si>
    <t xml:space="preserve">   výměra dle montáže       :75,197*1,08</t>
  </si>
  <si>
    <t>998762202R00</t>
  </si>
  <si>
    <t xml:space="preserve">Přesun hmot pro tesařské konstrukce, výšky do 12 m </t>
  </si>
  <si>
    <t>766</t>
  </si>
  <si>
    <t>Konstrukce truhlářské</t>
  </si>
  <si>
    <t>766660001U00</t>
  </si>
  <si>
    <t xml:space="preserve">Mtž dveře -80cm 1kř oc zárubeň </t>
  </si>
  <si>
    <t>;   dle truhlář.tabulek</t>
  </si>
  <si>
    <t xml:space="preserve">     3+ 5+ 7/T           :2+1+1</t>
  </si>
  <si>
    <t>766660022U00</t>
  </si>
  <si>
    <t xml:space="preserve">Mtž dveře 80- 1kř požár oc zárubeň </t>
  </si>
  <si>
    <t xml:space="preserve">       1/T           :1</t>
  </si>
  <si>
    <t>766695212R00</t>
  </si>
  <si>
    <t xml:space="preserve">Montáž prahů dveří jednokřídlových š. do 10 cm </t>
  </si>
  <si>
    <t xml:space="preserve">    dle tabulek -  4, 6, 8/T           :2+1+1</t>
  </si>
  <si>
    <t>766695213R00</t>
  </si>
  <si>
    <t xml:space="preserve">Montáž prahů dveří jednokřídlových š. nad 10 cm </t>
  </si>
  <si>
    <t xml:space="preserve">    dle tabulek -  2/T           :1</t>
  </si>
  <si>
    <t>766812113R00</t>
  </si>
  <si>
    <t xml:space="preserve">Montáž kuchyňských linek dřev.na stěnu š.do 1,8 m </t>
  </si>
  <si>
    <t xml:space="preserve">    dle tabulek -  9/T       :1</t>
  </si>
  <si>
    <t>61160132V</t>
  </si>
  <si>
    <t>Dveře vnitřní hladké plné 1 kříd. 60x197 lak C s větracími otvory,zámek vložkový</t>
  </si>
  <si>
    <t xml:space="preserve">    dle tabulek -  7/T        :1</t>
  </si>
  <si>
    <t>61160158V</t>
  </si>
  <si>
    <t>Dveře vnitřní hladké plné 1 kříd. 70x197 lak B s větracími otvory,zámek se zaj. páčkou</t>
  </si>
  <si>
    <t xml:space="preserve">    dle tabulek -  5/T        :1</t>
  </si>
  <si>
    <t>61160712</t>
  </si>
  <si>
    <t>Dveře vnitřní hladké 1kříd. 2/3sklo 80x197 lak C zámek vložkový</t>
  </si>
  <si>
    <t xml:space="preserve">    dle tabulek -  3/T        :2</t>
  </si>
  <si>
    <t>61165193K</t>
  </si>
  <si>
    <t>Dveře protipožár hladké plné 1kř  90x197cm vnitř požár.odolnost  EI 30- S, kouřotěsné</t>
  </si>
  <si>
    <t xml:space="preserve">    dle tabulek -  1/T        :1</t>
  </si>
  <si>
    <t>61187356</t>
  </si>
  <si>
    <t>Prah bukový délka 60 cm šířka 10 cm tl. 2 cm</t>
  </si>
  <si>
    <t xml:space="preserve">    dle tabulek -  8/T       :1</t>
  </si>
  <si>
    <t>61187376</t>
  </si>
  <si>
    <t>Prah bukový délka 70 cm šířka 10 cm tl. 2 cm</t>
  </si>
  <si>
    <t xml:space="preserve">    dle tabulek -  6/T       :1</t>
  </si>
  <si>
    <t>61187396</t>
  </si>
  <si>
    <t>Prah bukový délka 80 cm šířka 10 cm 2 cm</t>
  </si>
  <si>
    <t xml:space="preserve">    dle tabulek -  4/T       :2</t>
  </si>
  <si>
    <t>61187421</t>
  </si>
  <si>
    <t>Prah bukový délka 90 cm šířka 15 cm tl. 2 cm</t>
  </si>
  <si>
    <t xml:space="preserve">    dle tabulek -  2/T       :1</t>
  </si>
  <si>
    <t>615120029</t>
  </si>
  <si>
    <t>Kuchyň. linka atyp.  dl. 180 cm              (9/T)</t>
  </si>
  <si>
    <t xml:space="preserve">    dle tabulek -  9/T          :1</t>
  </si>
  <si>
    <t>998766201R00</t>
  </si>
  <si>
    <t xml:space="preserve">Přesun hmot pro truhlářské konstr., výšky do 6 m </t>
  </si>
  <si>
    <t>771</t>
  </si>
  <si>
    <t>Podlahy z dlaždic a obklady</t>
  </si>
  <si>
    <t>771574116U00</t>
  </si>
  <si>
    <t xml:space="preserve">Mtž keram režná hladká flex lep -25 </t>
  </si>
  <si>
    <t xml:space="preserve">    místn. 1- 04       :(1,8-0,7)*1,8</t>
  </si>
  <si>
    <t>771579191U00</t>
  </si>
  <si>
    <t xml:space="preserve">Přípl podlaha keram plocha -5m2 </t>
  </si>
  <si>
    <t xml:space="preserve">    dle montáže dlažby       :1,98</t>
  </si>
  <si>
    <t>771579201</t>
  </si>
  <si>
    <t xml:space="preserve">Příplatek na spárování systém.spár.hmotu </t>
  </si>
  <si>
    <t>771579202</t>
  </si>
  <si>
    <t xml:space="preserve">Příplatek na systém. flexib.lepidlo </t>
  </si>
  <si>
    <t>771799002</t>
  </si>
  <si>
    <t>Těsnění spar trvale pružným tmelem ( včet.dodávky tmele )</t>
  </si>
  <si>
    <t xml:space="preserve">     místn.  104       :1,8*(2*2+1)</t>
  </si>
  <si>
    <t>771799003</t>
  </si>
  <si>
    <t>Těsnění spar těsnicím polyuretan.profilem  včet. dodávky profilu</t>
  </si>
  <si>
    <t xml:space="preserve">     místn.  104       :(1,8*2-0,7)*2</t>
  </si>
  <si>
    <t>597623131A</t>
  </si>
  <si>
    <t>Keramická dlažba  200/200/10 mm dle výběru invest.</t>
  </si>
  <si>
    <t xml:space="preserve">    výměra dle montáže        :1,98*1,06</t>
  </si>
  <si>
    <t>998771201R00</t>
  </si>
  <si>
    <t xml:space="preserve">Přesun hmot pro podlahy z dlaždic, výšky do 6 m </t>
  </si>
  <si>
    <t>776</t>
  </si>
  <si>
    <t>Podlahy povlakové</t>
  </si>
  <si>
    <t>776401800R00</t>
  </si>
  <si>
    <t xml:space="preserve">Demontáž soklíků nebo lišt, pryžových nebo z PVC </t>
  </si>
  <si>
    <t>;   2.n.p.- místnost</t>
  </si>
  <si>
    <t xml:space="preserve">    101               :(1,8+1,32)*2-(0,9+0,8+0,7)</t>
  </si>
  <si>
    <t xml:space="preserve">    102+ 103      :(2,5+4,2+4,75*2)*2-(0,8*3+0,6)</t>
  </si>
  <si>
    <t>776421100RU1</t>
  </si>
  <si>
    <t>Lepení podlahových soklíků z měkčeného PVC včetně dodávky soklíku PVC</t>
  </si>
  <si>
    <t>;   2.n.p.- pro (P2) - místnost</t>
  </si>
  <si>
    <t xml:space="preserve">    101              :(1,8+0,15+1,32)*2-(0,9+0,8+0,7)</t>
  </si>
  <si>
    <t xml:space="preserve">    102+ 103     :(2,5+4,2+2*4,75)*2-(0,8*3+0,6)</t>
  </si>
  <si>
    <t>776511820R00</t>
  </si>
  <si>
    <t xml:space="preserve">Odstranění PVC podlah lepených s podložkou </t>
  </si>
  <si>
    <t xml:space="preserve">      101+ 104      :1,8*(1,32+1,8)+1,05*0,15-0,7*1,8</t>
  </si>
  <si>
    <t>776521100R00</t>
  </si>
  <si>
    <t xml:space="preserve">Lepení povlakových podlah z pásů PVC </t>
  </si>
  <si>
    <t>;   2.n.p.- (P2) - místnost</t>
  </si>
  <si>
    <t>776994111R00</t>
  </si>
  <si>
    <t xml:space="preserve">Svařování povlakových podlah z pásů nebo čtverců </t>
  </si>
  <si>
    <t xml:space="preserve">     101 - 103      :1,8+0,15+(2,5+4,2)*3</t>
  </si>
  <si>
    <t>776996110R00</t>
  </si>
  <si>
    <t xml:space="preserve">Napuštění povlakových podlah pastou </t>
  </si>
  <si>
    <t xml:space="preserve">    výměra dle montáže       :34,3585</t>
  </si>
  <si>
    <t>28412306</t>
  </si>
  <si>
    <t>Podlahovina PVC  tl. 2 mm š. 2 m dle výběru invest</t>
  </si>
  <si>
    <t xml:space="preserve">    výměra dle montáže       :34,3585*1,03</t>
  </si>
  <si>
    <t>998776201R00</t>
  </si>
  <si>
    <t xml:space="preserve">Přesun hmot pro podlahy povlakové, výšky do 6 m </t>
  </si>
  <si>
    <t>979098165U00</t>
  </si>
  <si>
    <t xml:space="preserve">Skládkovné - plastické hmoty </t>
  </si>
  <si>
    <t>781</t>
  </si>
  <si>
    <t>Obklady keramické</t>
  </si>
  <si>
    <t>781101111R00</t>
  </si>
  <si>
    <t>Vyrovnání podkladu maltou ze SMS tl. do 7 mm nebo staveb. lepidlem</t>
  </si>
  <si>
    <t xml:space="preserve">    dle montáže obkladů        :16,591</t>
  </si>
  <si>
    <t>781413113U00</t>
  </si>
  <si>
    <t xml:space="preserve">Mtž obklad pórov lepidlo -35ks/m2 </t>
  </si>
  <si>
    <t xml:space="preserve">    102      :1,8*0,5+0,6*1,5</t>
  </si>
  <si>
    <t xml:space="preserve">    104      :1,8*4*2,1+0,7*0,2-(0,7*1,97-0,7*0,65*2)</t>
  </si>
  <si>
    <t>781419191U00</t>
  </si>
  <si>
    <t xml:space="preserve">Přípl obklad pórov plocha -10m2 </t>
  </si>
  <si>
    <t>781419195U00</t>
  </si>
  <si>
    <t xml:space="preserve">Přípl obklad pór spáry bílý cement </t>
  </si>
  <si>
    <t xml:space="preserve">   výměra dle montáže        :16,591</t>
  </si>
  <si>
    <t>781493211U00</t>
  </si>
  <si>
    <t>Plastový profil lepený vanový (  včet. dodávky van. profilu  )</t>
  </si>
  <si>
    <t>0,7*2+1,8</t>
  </si>
  <si>
    <t>781493511U00</t>
  </si>
  <si>
    <t>Plastový profil lepený ukončovací (  včet. dodávky ukonč. profilů  )</t>
  </si>
  <si>
    <t xml:space="preserve">    102+ 104      :1,8+0,6+1,5+0,5+1,8*4</t>
  </si>
  <si>
    <t>58612101</t>
  </si>
  <si>
    <t>Stavební lepidlo - lepicí a stěrk.tmel</t>
  </si>
  <si>
    <t>kg</t>
  </si>
  <si>
    <t xml:space="preserve">    dle vyrovnání            :16,591*10,0</t>
  </si>
  <si>
    <t>597813669A</t>
  </si>
  <si>
    <t>Obkládačka bělninová 14,8x24,8 1 barevná dle výb. investora</t>
  </si>
  <si>
    <t xml:space="preserve">    výměra dle montáže         :16,591*1,04</t>
  </si>
  <si>
    <t>998781201R00</t>
  </si>
  <si>
    <t xml:space="preserve">Přesun hmot pro obklady keramické, výšky do 6 m </t>
  </si>
  <si>
    <t>783</t>
  </si>
  <si>
    <t>Nátěry</t>
  </si>
  <si>
    <t>783221112U00</t>
  </si>
  <si>
    <t xml:space="preserve">Nátěr syntet KDK   1a+1z+2e </t>
  </si>
  <si>
    <t xml:space="preserve">    dle zám.tabulek -  6/Z        :0,04*64,0</t>
  </si>
  <si>
    <t>783225600R00</t>
  </si>
  <si>
    <t xml:space="preserve">Nátěr syntetický kovových konstrukcí 2x email </t>
  </si>
  <si>
    <t>;    ocel.zárubně - dle tabulek</t>
  </si>
  <si>
    <t xml:space="preserve">       1/Z      :(0,9+2*2,02)*0,26</t>
  </si>
  <si>
    <t xml:space="preserve">       2/Z      :(0,8+2*2,02)*0,21*2</t>
  </si>
  <si>
    <t xml:space="preserve">       3/Z      :(0,7+2*2,02)*0,21</t>
  </si>
  <si>
    <t xml:space="preserve">       4/Z      :(0,6+2*2,02)*0,21</t>
  </si>
  <si>
    <t>784</t>
  </si>
  <si>
    <t>Malby</t>
  </si>
  <si>
    <t>784111102R00</t>
  </si>
  <si>
    <t xml:space="preserve">Penetrace podkladu nátěrem pod malby </t>
  </si>
  <si>
    <t xml:space="preserve">   stropy - dle oprav omítek        :41,445</t>
  </si>
  <si>
    <t>;   stěny - místnost</t>
  </si>
  <si>
    <t xml:space="preserve">            104       :(1,8*2-0,3)*2*2,8</t>
  </si>
  <si>
    <t>;   odpočet obkladů</t>
  </si>
  <si>
    <t xml:space="preserve">   v místn. 104      :-(1,8*4*2,1-4,0)</t>
  </si>
  <si>
    <t xml:space="preserve">   dle provoz.součtu       :172,845*0,5</t>
  </si>
  <si>
    <t>784453611U00</t>
  </si>
  <si>
    <t xml:space="preserve">Malba 2x tekut. směsí tón m -3,8 </t>
  </si>
  <si>
    <t xml:space="preserve">   dle penetrace - provoz.součet       :172,845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</si>
  <si>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</si>
  <si>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</si>
  <si>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</si>
  <si>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</si>
  <si>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</si>
  <si>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</si>
  <si>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</si>
  <si>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Ostrava,MO Vítkovice</t>
  </si>
  <si>
    <t>MS- projekce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</si>
</sst>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2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8" xfId="46" applyFont="1" applyBorder="1">
      <alignment/>
      <protection/>
    </xf>
    <xf numFmtId="0" fontId="0" fillId="0" borderId="58" xfId="46" applyBorder="1" applyAlignment="1">
      <alignment horizontal="center"/>
      <protection/>
    </xf>
    <xf numFmtId="0" fontId="0" fillId="0" borderId="58" xfId="46" applyNumberFormat="1" applyBorder="1" applyAlignment="1">
      <alignment horizontal="right"/>
      <protection/>
    </xf>
    <xf numFmtId="0" fontId="0" fillId="0" borderId="58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0" fillId="0" borderId="58" xfId="46" applyFont="1" applyBorder="1" applyAlignment="1">
      <alignment horizontal="center" vertical="top"/>
      <protection/>
    </xf>
    <xf numFmtId="49" fontId="8" fillId="0" borderId="58" xfId="46" applyNumberFormat="1" applyFont="1" applyBorder="1" applyAlignment="1">
      <alignment horizontal="left" vertical="top"/>
      <protection/>
    </xf>
    <xf numFmtId="0" fontId="8" fillId="0" borderId="58" xfId="46" applyFont="1" applyBorder="1" applyAlignment="1">
      <alignment wrapText="1"/>
      <protection/>
    </xf>
    <xf numFmtId="49" fontId="8" fillId="0" borderId="58" xfId="46" applyNumberFormat="1" applyFont="1" applyBorder="1" applyAlignment="1">
      <alignment horizontal="center" shrinkToFit="1"/>
      <protection/>
    </xf>
    <xf numFmtId="4" fontId="8" fillId="0" borderId="58" xfId="46" applyNumberFormat="1" applyFont="1" applyBorder="1" applyAlignment="1">
      <alignment horizontal="right"/>
      <protection/>
    </xf>
    <xf numFmtId="4" fontId="8" fillId="0" borderId="58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3" fillId="0" borderId="0" xfId="46" applyFont="1" applyAlignment="1">
      <alignment wrapText="1"/>
      <protection/>
    </xf>
    <xf numFmtId="4" fontId="14" fillId="34" borderId="58" xfId="46" applyNumberFormat="1" applyFont="1" applyFill="1" applyBorder="1" applyAlignment="1">
      <alignment horizontal="right" wrapText="1"/>
      <protection/>
    </xf>
    <xf numFmtId="0" fontId="14" fillId="34" borderId="58" xfId="46" applyFont="1" applyFill="1" applyBorder="1" applyAlignment="1">
      <alignment horizontal="left" wrapText="1"/>
      <protection/>
    </xf>
    <xf numFmtId="0" fontId="14" fillId="0" borderId="58" xfId="0" applyFont="1" applyBorder="1" applyAlignment="1">
      <alignment horizontal="right"/>
    </xf>
    <xf numFmtId="0" fontId="0" fillId="33" borderId="14" xfId="46" applyFill="1" applyBorder="1" applyAlignment="1">
      <alignment horizontal="center"/>
      <protection/>
    </xf>
    <xf numFmtId="49" fontId="3" fillId="33" borderId="14" xfId="46" applyNumberFormat="1" applyFont="1" applyFill="1" applyBorder="1" applyAlignment="1">
      <alignment horizontal="left"/>
      <protection/>
    </xf>
    <xf numFmtId="0" fontId="3" fillId="33" borderId="14" xfId="46" applyFont="1" applyFill="1" applyBorder="1">
      <alignment/>
      <protection/>
    </xf>
    <xf numFmtId="4" fontId="0" fillId="33" borderId="14" xfId="46" applyNumberFormat="1" applyFill="1" applyBorder="1" applyAlignment="1">
      <alignment horizontal="right"/>
      <protection/>
    </xf>
    <xf numFmtId="4" fontId="1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4" fontId="18" fillId="34" borderId="58" xfId="46" applyNumberFormat="1" applyFont="1" applyFill="1" applyBorder="1" applyAlignment="1">
      <alignment horizontal="right" wrapText="1"/>
      <protection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60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33" borderId="61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7" xfId="46" applyFont="1" applyBorder="1" applyAlignment="1">
      <alignment horizontal="left"/>
      <protection/>
    </xf>
    <xf numFmtId="49" fontId="14" fillId="34" borderId="42" xfId="46" applyNumberFormat="1" applyFont="1" applyFill="1" applyBorder="1" applyAlignment="1">
      <alignment horizontal="left" wrapText="1"/>
      <protection/>
    </xf>
    <xf numFmtId="49" fontId="15" fillId="0" borderId="0" xfId="0" applyNumberFormat="1" applyFont="1" applyAlignment="1">
      <alignment horizontal="left" wrapText="1"/>
    </xf>
    <xf numFmtId="49" fontId="18" fillId="34" borderId="42" xfId="46" applyNumberFormat="1" applyFont="1" applyFill="1" applyBorder="1" applyAlignment="1">
      <alignment horizontal="left" wrapText="1"/>
      <protection/>
    </xf>
    <xf numFmtId="0" fontId="9" fillId="0" borderId="0" xfId="46" applyFont="1" applyAlignment="1">
      <alignment horizontal="center"/>
      <protection/>
    </xf>
    <xf numFmtId="49" fontId="0" fillId="0" borderId="64" xfId="46" applyNumberFormat="1" applyFont="1" applyBorder="1" applyAlignment="1">
      <alignment horizontal="center"/>
      <protection/>
    </xf>
    <xf numFmtId="0" fontId="0" fillId="0" borderId="66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7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131101a</v>
      </c>
      <c r="D2" s="5" t="str">
        <f>Rekapitulace!G2</f>
        <v>Oprava bytu č.8 ul.Dehtová č.1450/9,Ost.-Vítkovice</v>
      </c>
      <c r="E2" s="4"/>
      <c r="F2" s="6" t="s">
        <v>1</v>
      </c>
      <c r="G2" s="7" t="s">
        <v>81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8" t="s">
        <v>462</v>
      </c>
      <c r="D8" s="208"/>
      <c r="E8" s="209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8" t="str">
        <f>Projektant</f>
        <v>MS- projekce s.r.o.</v>
      </c>
      <c r="D9" s="208"/>
      <c r="E9" s="209"/>
      <c r="F9" s="11"/>
      <c r="G9" s="33"/>
      <c r="H9" s="34"/>
    </row>
    <row r="10" spans="1:8" ht="12.75">
      <c r="A10" s="28" t="s">
        <v>14</v>
      </c>
      <c r="B10" s="11"/>
      <c r="C10" s="208" t="s">
        <v>461</v>
      </c>
      <c r="D10" s="208"/>
      <c r="E10" s="208"/>
      <c r="F10" s="35"/>
      <c r="G10" s="36"/>
      <c r="H10" s="37"/>
    </row>
    <row r="11" spans="1:57" ht="13.5" customHeight="1">
      <c r="A11" s="28" t="s">
        <v>15</v>
      </c>
      <c r="B11" s="11"/>
      <c r="C11" s="208"/>
      <c r="D11" s="208"/>
      <c r="E11" s="208"/>
      <c r="F11" s="38" t="s">
        <v>16</v>
      </c>
      <c r="G11" s="39" t="s">
        <v>78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0"/>
      <c r="D12" s="200"/>
      <c r="E12" s="20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Rekapitulace!A29</f>
        <v>Ztížené výrobní podmínky</v>
      </c>
      <c r="E15" s="57"/>
      <c r="F15" s="58"/>
      <c r="G15" s="55">
        <f>Rekapitulace!I29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Rekapitulace!A30</f>
        <v>Přesun stavebních kapacit</v>
      </c>
      <c r="E16" s="60"/>
      <c r="F16" s="61"/>
      <c r="G16" s="55">
        <f>Rekapitulace!I30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Rekapitulace!A31</f>
        <v>Mimostaveništní doprava</v>
      </c>
      <c r="E17" s="60"/>
      <c r="F17" s="61"/>
      <c r="G17" s="55">
        <f>Rekapitulace!I31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Rekapitulace!A32</f>
        <v>Zařízení staveniště</v>
      </c>
      <c r="E18" s="60"/>
      <c r="F18" s="61"/>
      <c r="G18" s="55">
        <f>Rekapitulace!I32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Rekapitulace!A33</f>
        <v>Provoz investora</v>
      </c>
      <c r="E19" s="60"/>
      <c r="F19" s="61"/>
      <c r="G19" s="55">
        <f>Rekapitulace!I33</f>
        <v>0</v>
      </c>
    </row>
    <row r="20" spans="1:7" ht="15.75" customHeight="1">
      <c r="A20" s="64"/>
      <c r="B20" s="54"/>
      <c r="C20" s="55"/>
      <c r="D20" s="59" t="str">
        <f>Rekapitulace!A34</f>
        <v>Kompletační činnost (IČD)</v>
      </c>
      <c r="E20" s="60"/>
      <c r="F20" s="61"/>
      <c r="G20" s="55">
        <f>Rekapitulace!I34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Rekapitulace!A35</f>
        <v>Rezerva rozpočtu</v>
      </c>
      <c r="E21" s="60"/>
      <c r="F21" s="61"/>
      <c r="G21" s="55">
        <f>Rekapitulace!I35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10</v>
      </c>
      <c r="D30" s="85" t="s">
        <v>43</v>
      </c>
      <c r="E30" s="87"/>
      <c r="F30" s="204">
        <f>ROUND(C23-F32,0)</f>
        <v>0</v>
      </c>
      <c r="G30" s="205"/>
    </row>
    <row r="31" spans="1:7" ht="12.75">
      <c r="A31" s="84" t="s">
        <v>44</v>
      </c>
      <c r="B31" s="85"/>
      <c r="C31" s="86">
        <f>SazbaDPH1</f>
        <v>10</v>
      </c>
      <c r="D31" s="85" t="s">
        <v>45</v>
      </c>
      <c r="E31" s="87"/>
      <c r="F31" s="204">
        <f>ROUND(PRODUCT(F30,C31/100),1)</f>
        <v>0</v>
      </c>
      <c r="G31" s="205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4">
        <v>0</v>
      </c>
      <c r="G32" s="205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4">
        <f>ROUND(PRODUCT(F32,C33/100),1)</f>
        <v>0</v>
      </c>
      <c r="G33" s="205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6">
        <f>CEILING(SUM(F30:F33),1)</f>
        <v>0</v>
      </c>
      <c r="G34" s="207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5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5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5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5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5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5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5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5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409.5">
      <c r="B50" s="201"/>
      <c r="C50" s="201"/>
      <c r="D50" s="201"/>
      <c r="E50" s="201"/>
      <c r="F50" s="201"/>
      <c r="G50" s="201"/>
    </row>
    <row r="51" spans="2:7" ht="409.5">
      <c r="B51" s="201"/>
      <c r="C51" s="201"/>
      <c r="D51" s="201"/>
      <c r="E51" s="201"/>
      <c r="F51" s="201"/>
      <c r="G51" s="201"/>
    </row>
    <row r="52" spans="2:7" ht="409.5">
      <c r="B52" s="201"/>
      <c r="C52" s="201"/>
      <c r="D52" s="201"/>
      <c r="E52" s="201"/>
      <c r="F52" s="201"/>
      <c r="G52" s="201"/>
    </row>
    <row r="53" spans="2:7" ht="409.5">
      <c r="B53" s="201"/>
      <c r="C53" s="201"/>
      <c r="D53" s="201"/>
      <c r="E53" s="201"/>
      <c r="F53" s="201"/>
      <c r="G53" s="201"/>
    </row>
    <row r="54" spans="2:7" ht="409.5">
      <c r="B54" s="201"/>
      <c r="C54" s="201"/>
      <c r="D54" s="201"/>
      <c r="E54" s="201"/>
      <c r="F54" s="201"/>
      <c r="G54" s="201"/>
    </row>
    <row r="55" spans="2:7" ht="409.5">
      <c r="B55" s="201"/>
      <c r="C55" s="201"/>
      <c r="D55" s="201"/>
      <c r="E55" s="201"/>
      <c r="F55" s="201"/>
      <c r="G55" s="201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tabSelected="1" zoomScalePageLayoutView="0" workbookViewId="0" topLeftCell="A1">
      <selection activeCell="H36" sqref="H36:I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1311 Oprava bytu č.8 ul.Dehtová č.1450/9,Ost.-Vítkovice</v>
      </c>
      <c r="D1" s="97"/>
      <c r="E1" s="98"/>
      <c r="F1" s="97"/>
      <c r="G1" s="99" t="s">
        <v>49</v>
      </c>
      <c r="H1" s="100" t="s">
        <v>82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01a Staveb.práce HSV+ PSV</v>
      </c>
      <c r="D2" s="103"/>
      <c r="E2" s="104"/>
      <c r="F2" s="103"/>
      <c r="G2" s="217" t="s">
        <v>77</v>
      </c>
      <c r="H2" s="218"/>
      <c r="I2" s="219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5" t="str">
        <f>Položky!B7</f>
        <v>31</v>
      </c>
      <c r="B7" s="114" t="str">
        <f>Položky!C7</f>
        <v>Zdi podpěrné a volné</v>
      </c>
      <c r="D7" s="115"/>
      <c r="E7" s="196">
        <f>Položky!BA10</f>
        <v>0</v>
      </c>
      <c r="F7" s="197">
        <f>Položky!BB10</f>
        <v>0</v>
      </c>
      <c r="G7" s="197">
        <f>Položky!BC10</f>
        <v>0</v>
      </c>
      <c r="H7" s="197">
        <f>Položky!BD10</f>
        <v>0</v>
      </c>
      <c r="I7" s="198">
        <f>Položky!BE10</f>
        <v>0</v>
      </c>
    </row>
    <row r="8" spans="1:9" s="34" customFormat="1" ht="12.75">
      <c r="A8" s="195" t="str">
        <f>Položky!B11</f>
        <v>34</v>
      </c>
      <c r="B8" s="114" t="str">
        <f>Položky!C11</f>
        <v>Stěny a příčky</v>
      </c>
      <c r="D8" s="115"/>
      <c r="E8" s="196">
        <f>Položky!BA16</f>
        <v>0</v>
      </c>
      <c r="F8" s="197">
        <f>Položky!BB16</f>
        <v>0</v>
      </c>
      <c r="G8" s="197">
        <f>Položky!BC16</f>
        <v>0</v>
      </c>
      <c r="H8" s="197">
        <f>Položky!BD16</f>
        <v>0</v>
      </c>
      <c r="I8" s="198">
        <f>Položky!BE16</f>
        <v>0</v>
      </c>
    </row>
    <row r="9" spans="1:9" s="34" customFormat="1" ht="12.75">
      <c r="A9" s="195" t="str">
        <f>Položky!B17</f>
        <v>61</v>
      </c>
      <c r="B9" s="114" t="str">
        <f>Položky!C17</f>
        <v>Upravy povrchů vnitřní</v>
      </c>
      <c r="D9" s="115"/>
      <c r="E9" s="196">
        <f>Položky!BA48</f>
        <v>0</v>
      </c>
      <c r="F9" s="197">
        <f>Položky!BB48</f>
        <v>0</v>
      </c>
      <c r="G9" s="197">
        <f>Položky!BC48</f>
        <v>0</v>
      </c>
      <c r="H9" s="197">
        <f>Položky!BD48</f>
        <v>0</v>
      </c>
      <c r="I9" s="198">
        <f>Položky!BE48</f>
        <v>0</v>
      </c>
    </row>
    <row r="10" spans="1:9" s="34" customFormat="1" ht="12.75">
      <c r="A10" s="195" t="str">
        <f>Položky!B49</f>
        <v>63</v>
      </c>
      <c r="B10" s="114" t="str">
        <f>Položky!C49</f>
        <v>Podlahy a podlahové konstrukce</v>
      </c>
      <c r="D10" s="115"/>
      <c r="E10" s="196">
        <f>Položky!BA57</f>
        <v>0</v>
      </c>
      <c r="F10" s="197">
        <f>Položky!BB57</f>
        <v>0</v>
      </c>
      <c r="G10" s="197">
        <f>Položky!BC57</f>
        <v>0</v>
      </c>
      <c r="H10" s="197">
        <f>Položky!BD57</f>
        <v>0</v>
      </c>
      <c r="I10" s="198">
        <f>Položky!BE57</f>
        <v>0</v>
      </c>
    </row>
    <row r="11" spans="1:9" s="34" customFormat="1" ht="12.75">
      <c r="A11" s="195" t="str">
        <f>Položky!B58</f>
        <v>64</v>
      </c>
      <c r="B11" s="114" t="str">
        <f>Položky!C58</f>
        <v>Výplně otvorů</v>
      </c>
      <c r="D11" s="115"/>
      <c r="E11" s="196">
        <f>Položky!BA77</f>
        <v>0</v>
      </c>
      <c r="F11" s="197">
        <f>Položky!BB77</f>
        <v>0</v>
      </c>
      <c r="G11" s="197">
        <f>Položky!BC77</f>
        <v>0</v>
      </c>
      <c r="H11" s="197">
        <f>Položky!BD77</f>
        <v>0</v>
      </c>
      <c r="I11" s="198">
        <f>Položky!BE77</f>
        <v>0</v>
      </c>
    </row>
    <row r="12" spans="1:9" s="34" customFormat="1" ht="12.75">
      <c r="A12" s="195" t="str">
        <f>Položky!B78</f>
        <v>94</v>
      </c>
      <c r="B12" s="114" t="str">
        <f>Položky!C78</f>
        <v>Lešení a stavební výtahy</v>
      </c>
      <c r="D12" s="115"/>
      <c r="E12" s="196">
        <f>Položky!BA82</f>
        <v>0</v>
      </c>
      <c r="F12" s="197">
        <f>Položky!BB82</f>
        <v>0</v>
      </c>
      <c r="G12" s="197">
        <f>Položky!BC82</f>
        <v>0</v>
      </c>
      <c r="H12" s="197">
        <f>Položky!BD82</f>
        <v>0</v>
      </c>
      <c r="I12" s="198">
        <f>Položky!BE82</f>
        <v>0</v>
      </c>
    </row>
    <row r="13" spans="1:9" s="34" customFormat="1" ht="12.75">
      <c r="A13" s="195" t="str">
        <f>Položky!B83</f>
        <v>95</v>
      </c>
      <c r="B13" s="114" t="str">
        <f>Položky!C83</f>
        <v>Dokončovací konstrukce na pozemních stavbách</v>
      </c>
      <c r="D13" s="115"/>
      <c r="E13" s="196">
        <f>Položky!BA90</f>
        <v>0</v>
      </c>
      <c r="F13" s="197">
        <f>Položky!BB90</f>
        <v>0</v>
      </c>
      <c r="G13" s="197">
        <f>Položky!BC90</f>
        <v>0</v>
      </c>
      <c r="H13" s="197">
        <f>Položky!BD90</f>
        <v>0</v>
      </c>
      <c r="I13" s="198">
        <f>Položky!BE90</f>
        <v>0</v>
      </c>
    </row>
    <row r="14" spans="1:9" s="34" customFormat="1" ht="12.75">
      <c r="A14" s="195" t="str">
        <f>Položky!B91</f>
        <v>96</v>
      </c>
      <c r="B14" s="114" t="str">
        <f>Položky!C91</f>
        <v>Bourání konstrukcí</v>
      </c>
      <c r="D14" s="115"/>
      <c r="E14" s="196">
        <f>Položky!BA132</f>
        <v>0</v>
      </c>
      <c r="F14" s="197">
        <f>Položky!BB132</f>
        <v>0</v>
      </c>
      <c r="G14" s="197">
        <f>Položky!BC132</f>
        <v>0</v>
      </c>
      <c r="H14" s="197">
        <f>Položky!BD132</f>
        <v>0</v>
      </c>
      <c r="I14" s="198">
        <f>Položky!BE132</f>
        <v>0</v>
      </c>
    </row>
    <row r="15" spans="1:9" s="34" customFormat="1" ht="12.75">
      <c r="A15" s="195" t="str">
        <f>Položky!B133</f>
        <v>99</v>
      </c>
      <c r="B15" s="114" t="str">
        <f>Položky!C133</f>
        <v>Staveništní přesun hmot</v>
      </c>
      <c r="D15" s="115"/>
      <c r="E15" s="196">
        <f>Položky!BA135</f>
        <v>0</v>
      </c>
      <c r="F15" s="197">
        <f>Položky!BB135</f>
        <v>0</v>
      </c>
      <c r="G15" s="197">
        <f>Položky!BC135</f>
        <v>0</v>
      </c>
      <c r="H15" s="197">
        <f>Položky!BD135</f>
        <v>0</v>
      </c>
      <c r="I15" s="198">
        <f>Položky!BE135</f>
        <v>0</v>
      </c>
    </row>
    <row r="16" spans="1:9" s="34" customFormat="1" ht="12.75">
      <c r="A16" s="195" t="str">
        <f>Položky!B136</f>
        <v>711</v>
      </c>
      <c r="B16" s="114" t="str">
        <f>Položky!C136</f>
        <v>Izolace proti vodě</v>
      </c>
      <c r="D16" s="115"/>
      <c r="E16" s="196">
        <f>Položky!BA146</f>
        <v>0</v>
      </c>
      <c r="F16" s="197">
        <f>Položky!BB146</f>
        <v>0</v>
      </c>
      <c r="G16" s="197">
        <f>Položky!BC146</f>
        <v>0</v>
      </c>
      <c r="H16" s="197">
        <f>Položky!BD146</f>
        <v>0</v>
      </c>
      <c r="I16" s="198">
        <f>Položky!BE146</f>
        <v>0</v>
      </c>
    </row>
    <row r="17" spans="1:9" s="34" customFormat="1" ht="12.75">
      <c r="A17" s="195" t="str">
        <f>Položky!B147</f>
        <v>762</v>
      </c>
      <c r="B17" s="114" t="str">
        <f>Položky!C147</f>
        <v>Konstrukce tesařské</v>
      </c>
      <c r="D17" s="115"/>
      <c r="E17" s="196">
        <f>Položky!BA164</f>
        <v>0</v>
      </c>
      <c r="F17" s="197">
        <f>Položky!BB164</f>
        <v>0</v>
      </c>
      <c r="G17" s="197">
        <f>Položky!BC164</f>
        <v>0</v>
      </c>
      <c r="H17" s="197">
        <f>Položky!BD164</f>
        <v>0</v>
      </c>
      <c r="I17" s="198">
        <f>Položky!BE164</f>
        <v>0</v>
      </c>
    </row>
    <row r="18" spans="1:9" s="34" customFormat="1" ht="12.75">
      <c r="A18" s="195" t="str">
        <f>Položky!B165</f>
        <v>766</v>
      </c>
      <c r="B18" s="114" t="str">
        <f>Položky!C165</f>
        <v>Konstrukce truhlářské</v>
      </c>
      <c r="D18" s="115"/>
      <c r="E18" s="196">
        <f>Položky!BA197</f>
        <v>0</v>
      </c>
      <c r="F18" s="197">
        <f>Položky!BB197</f>
        <v>0</v>
      </c>
      <c r="G18" s="197">
        <f>Položky!BC197</f>
        <v>0</v>
      </c>
      <c r="H18" s="197">
        <f>Položky!BD197</f>
        <v>0</v>
      </c>
      <c r="I18" s="198">
        <f>Položky!BE197</f>
        <v>0</v>
      </c>
    </row>
    <row r="19" spans="1:9" s="34" customFormat="1" ht="12.75">
      <c r="A19" s="195" t="str">
        <f>Položky!B198</f>
        <v>771</v>
      </c>
      <c r="B19" s="114" t="str">
        <f>Položky!C198</f>
        <v>Podlahy z dlaždic a obklady</v>
      </c>
      <c r="D19" s="115"/>
      <c r="E19" s="196">
        <f>Položky!BA214</f>
        <v>0</v>
      </c>
      <c r="F19" s="197">
        <f>Položky!BB214</f>
        <v>0</v>
      </c>
      <c r="G19" s="197">
        <f>Položky!BC214</f>
        <v>0</v>
      </c>
      <c r="H19" s="197">
        <f>Položky!BD214</f>
        <v>0</v>
      </c>
      <c r="I19" s="198">
        <f>Položky!BE214</f>
        <v>0</v>
      </c>
    </row>
    <row r="20" spans="1:9" s="34" customFormat="1" ht="12.75">
      <c r="A20" s="195" t="str">
        <f>Položky!B215</f>
        <v>776</v>
      </c>
      <c r="B20" s="114" t="str">
        <f>Položky!C215</f>
        <v>Podlahy povlakové</v>
      </c>
      <c r="D20" s="115"/>
      <c r="E20" s="196">
        <f>Položky!BA246</f>
        <v>0</v>
      </c>
      <c r="F20" s="197">
        <f>Položky!BB246</f>
        <v>0</v>
      </c>
      <c r="G20" s="197">
        <f>Položky!BC246</f>
        <v>0</v>
      </c>
      <c r="H20" s="197">
        <f>Položky!BD246</f>
        <v>0</v>
      </c>
      <c r="I20" s="198">
        <f>Položky!BE246</f>
        <v>0</v>
      </c>
    </row>
    <row r="21" spans="1:9" s="34" customFormat="1" ht="12.75">
      <c r="A21" s="195" t="str">
        <f>Položky!B247</f>
        <v>781</v>
      </c>
      <c r="B21" s="114" t="str">
        <f>Položky!C247</f>
        <v>Obklady keramické</v>
      </c>
      <c r="D21" s="115"/>
      <c r="E21" s="196">
        <f>Položky!BA269</f>
        <v>0</v>
      </c>
      <c r="F21" s="197">
        <f>Položky!BB269</f>
        <v>0</v>
      </c>
      <c r="G21" s="197">
        <f>Položky!BC269</f>
        <v>0</v>
      </c>
      <c r="H21" s="197">
        <f>Položky!BD269</f>
        <v>0</v>
      </c>
      <c r="I21" s="198">
        <f>Položky!BE269</f>
        <v>0</v>
      </c>
    </row>
    <row r="22" spans="1:9" s="34" customFormat="1" ht="12.75">
      <c r="A22" s="195" t="str">
        <f>Položky!B270</f>
        <v>783</v>
      </c>
      <c r="B22" s="114" t="str">
        <f>Položky!C270</f>
        <v>Nátěry</v>
      </c>
      <c r="D22" s="115"/>
      <c r="E22" s="196">
        <f>Položky!BA279</f>
        <v>0</v>
      </c>
      <c r="F22" s="197">
        <f>Položky!BB279</f>
        <v>0</v>
      </c>
      <c r="G22" s="197">
        <f>Položky!BC279</f>
        <v>0</v>
      </c>
      <c r="H22" s="197">
        <f>Položky!BD279</f>
        <v>0</v>
      </c>
      <c r="I22" s="198">
        <f>Položky!BE279</f>
        <v>0</v>
      </c>
    </row>
    <row r="23" spans="1:9" s="34" customFormat="1" ht="13.5" thickBot="1">
      <c r="A23" s="195" t="str">
        <f>Položky!B280</f>
        <v>784</v>
      </c>
      <c r="B23" s="114" t="str">
        <f>Položky!C280</f>
        <v>Malby</v>
      </c>
      <c r="D23" s="115"/>
      <c r="E23" s="196">
        <f>Položky!BA294</f>
        <v>0</v>
      </c>
      <c r="F23" s="197">
        <f>Položky!BB294</f>
        <v>0</v>
      </c>
      <c r="G23" s="197">
        <f>Položky!BC294</f>
        <v>0</v>
      </c>
      <c r="H23" s="197">
        <f>Položky!BD294</f>
        <v>0</v>
      </c>
      <c r="I23" s="198">
        <f>Položky!BE294</f>
        <v>0</v>
      </c>
    </row>
    <row r="24" spans="1:9" s="122" customFormat="1" ht="13.5" thickBot="1">
      <c r="A24" s="116"/>
      <c r="B24" s="117" t="s">
        <v>57</v>
      </c>
      <c r="C24" s="117"/>
      <c r="D24" s="118"/>
      <c r="E24" s="119">
        <f>SUM(E7:E23)</f>
        <v>0</v>
      </c>
      <c r="F24" s="120">
        <f>SUM(F7:F23)</f>
        <v>0</v>
      </c>
      <c r="G24" s="120">
        <f>SUM(G7:G23)</f>
        <v>0</v>
      </c>
      <c r="H24" s="120">
        <f>SUM(H7:H23)</f>
        <v>0</v>
      </c>
      <c r="I24" s="121">
        <f>SUM(I7:I23)</f>
        <v>0</v>
      </c>
    </row>
    <row r="25" spans="1:9" ht="12.75">
      <c r="A25" s="34"/>
      <c r="B25" s="34"/>
      <c r="C25" s="34"/>
      <c r="D25" s="34"/>
      <c r="E25" s="34"/>
      <c r="F25" s="34"/>
      <c r="G25" s="34"/>
      <c r="H25" s="34"/>
      <c r="I25" s="34"/>
    </row>
    <row r="26" spans="1:57" ht="19.5" customHeight="1">
      <c r="A26" s="106" t="s">
        <v>58</v>
      </c>
      <c r="B26" s="106"/>
      <c r="C26" s="106"/>
      <c r="D26" s="106"/>
      <c r="E26" s="106"/>
      <c r="F26" s="106"/>
      <c r="G26" s="123"/>
      <c r="H26" s="106"/>
      <c r="I26" s="106"/>
      <c r="BA26" s="40"/>
      <c r="BB26" s="40"/>
      <c r="BC26" s="40"/>
      <c r="BD26" s="40"/>
      <c r="BE26" s="40"/>
    </row>
    <row r="27" ht="13.5" thickBot="1"/>
    <row r="28" spans="1:9" ht="12.75">
      <c r="A28" s="71" t="s">
        <v>59</v>
      </c>
      <c r="B28" s="72"/>
      <c r="C28" s="72"/>
      <c r="D28" s="124"/>
      <c r="E28" s="125" t="s">
        <v>60</v>
      </c>
      <c r="F28" s="126" t="s">
        <v>61</v>
      </c>
      <c r="G28" s="127" t="s">
        <v>62</v>
      </c>
      <c r="H28" s="128"/>
      <c r="I28" s="129" t="s">
        <v>60</v>
      </c>
    </row>
    <row r="29" spans="1:53" ht="12.75">
      <c r="A29" s="130" t="s">
        <v>454</v>
      </c>
      <c r="B29" s="131"/>
      <c r="C29" s="131"/>
      <c r="D29" s="132"/>
      <c r="E29" s="133"/>
      <c r="F29" s="134"/>
      <c r="G29" s="135">
        <f aca="true" t="shared" si="0" ref="G29:G35">CHOOSE(BA29+1,HSV+PSV,HSV+PSV+Mont,HSV+PSV+Dodavka+Mont,HSV,PSV,Mont,Dodavka,Mont+Dodavka,0)</f>
        <v>0</v>
      </c>
      <c r="H29" s="136"/>
      <c r="I29" s="137">
        <f aca="true" t="shared" si="1" ref="I29:I35">E29+F29*G29/100</f>
        <v>0</v>
      </c>
      <c r="BA29">
        <v>0</v>
      </c>
    </row>
    <row r="30" spans="1:53" ht="12.75">
      <c r="A30" s="130" t="s">
        <v>455</v>
      </c>
      <c r="B30" s="131"/>
      <c r="C30" s="131"/>
      <c r="D30" s="132"/>
      <c r="E30" s="133"/>
      <c r="F30" s="134"/>
      <c r="G30" s="135">
        <f t="shared" si="0"/>
        <v>0</v>
      </c>
      <c r="H30" s="136"/>
      <c r="I30" s="137">
        <f t="shared" si="1"/>
        <v>0</v>
      </c>
      <c r="BA30">
        <v>0</v>
      </c>
    </row>
    <row r="31" spans="1:53" ht="12.75">
      <c r="A31" s="130" t="s">
        <v>456</v>
      </c>
      <c r="B31" s="131"/>
      <c r="C31" s="131"/>
      <c r="D31" s="132"/>
      <c r="E31" s="133"/>
      <c r="F31" s="134"/>
      <c r="G31" s="135">
        <f t="shared" si="0"/>
        <v>0</v>
      </c>
      <c r="H31" s="136"/>
      <c r="I31" s="137">
        <f t="shared" si="1"/>
        <v>0</v>
      </c>
      <c r="BA31">
        <v>0</v>
      </c>
    </row>
    <row r="32" spans="1:53" ht="12.75">
      <c r="A32" s="130" t="s">
        <v>457</v>
      </c>
      <c r="B32" s="131"/>
      <c r="C32" s="131"/>
      <c r="D32" s="132"/>
      <c r="E32" s="133"/>
      <c r="F32" s="134"/>
      <c r="G32" s="135">
        <f t="shared" si="0"/>
        <v>0</v>
      </c>
      <c r="H32" s="136"/>
      <c r="I32" s="137">
        <f t="shared" si="1"/>
        <v>0</v>
      </c>
      <c r="BA32">
        <v>1</v>
      </c>
    </row>
    <row r="33" spans="1:53" ht="12.75">
      <c r="A33" s="130" t="s">
        <v>458</v>
      </c>
      <c r="B33" s="131"/>
      <c r="C33" s="131"/>
      <c r="D33" s="132"/>
      <c r="E33" s="133"/>
      <c r="F33" s="134"/>
      <c r="G33" s="135">
        <f t="shared" si="0"/>
        <v>0</v>
      </c>
      <c r="H33" s="136"/>
      <c r="I33" s="137">
        <f t="shared" si="1"/>
        <v>0</v>
      </c>
      <c r="BA33">
        <v>1</v>
      </c>
    </row>
    <row r="34" spans="1:53" ht="12.75">
      <c r="A34" s="130" t="s">
        <v>459</v>
      </c>
      <c r="B34" s="131"/>
      <c r="C34" s="131"/>
      <c r="D34" s="132"/>
      <c r="E34" s="133"/>
      <c r="F34" s="134"/>
      <c r="G34" s="135">
        <f t="shared" si="0"/>
        <v>0</v>
      </c>
      <c r="H34" s="136"/>
      <c r="I34" s="137">
        <f t="shared" si="1"/>
        <v>0</v>
      </c>
      <c r="BA34">
        <v>2</v>
      </c>
    </row>
    <row r="35" spans="1:53" ht="12.75">
      <c r="A35" s="130" t="s">
        <v>460</v>
      </c>
      <c r="B35" s="131"/>
      <c r="C35" s="131"/>
      <c r="D35" s="132"/>
      <c r="E35" s="133"/>
      <c r="F35" s="134"/>
      <c r="G35" s="135">
        <f t="shared" si="0"/>
        <v>0</v>
      </c>
      <c r="H35" s="136"/>
      <c r="I35" s="137">
        <f t="shared" si="1"/>
        <v>0</v>
      </c>
      <c r="BA35">
        <v>2</v>
      </c>
    </row>
    <row r="36" spans="1:9" ht="13.5" thickBot="1">
      <c r="A36" s="138"/>
      <c r="B36" s="139" t="s">
        <v>63</v>
      </c>
      <c r="C36" s="140"/>
      <c r="D36" s="141"/>
      <c r="E36" s="142"/>
      <c r="F36" s="143"/>
      <c r="G36" s="143"/>
      <c r="H36" s="211">
        <f>SUM(I29:I35)</f>
        <v>0</v>
      </c>
      <c r="I36" s="212"/>
    </row>
    <row r="38" spans="2:9" ht="12.75">
      <c r="B38" s="122"/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409.5">
      <c r="F46" s="144"/>
      <c r="G46" s="145"/>
      <c r="H46" s="145"/>
      <c r="I46" s="146"/>
    </row>
    <row r="47" spans="6:9" ht="409.5">
      <c r="F47" s="144"/>
      <c r="G47" s="145"/>
      <c r="H47" s="145"/>
      <c r="I47" s="146"/>
    </row>
    <row r="48" spans="6:9" ht="409.5">
      <c r="F48" s="144"/>
      <c r="G48" s="145"/>
      <c r="H48" s="145"/>
      <c r="I48" s="146"/>
    </row>
    <row r="49" spans="6:9" ht="409.5">
      <c r="F49" s="144"/>
      <c r="G49" s="145"/>
      <c r="H49" s="145"/>
      <c r="I49" s="146"/>
    </row>
    <row r="50" spans="6:9" ht="409.5">
      <c r="F50" s="144"/>
      <c r="G50" s="145"/>
      <c r="H50" s="145"/>
      <c r="I50" s="146"/>
    </row>
    <row r="51" spans="6:9" ht="409.5">
      <c r="F51" s="144"/>
      <c r="G51" s="145"/>
      <c r="H51" s="145"/>
      <c r="I51" s="146"/>
    </row>
    <row r="52" spans="6:9" ht="409.5">
      <c r="F52" s="144"/>
      <c r="G52" s="145"/>
      <c r="H52" s="145"/>
      <c r="I52" s="146"/>
    </row>
    <row r="53" spans="6:9" ht="409.5">
      <c r="F53" s="144"/>
      <c r="G53" s="145"/>
      <c r="H53" s="145"/>
      <c r="I53" s="146"/>
    </row>
    <row r="54" spans="6:9" ht="409.5">
      <c r="F54" s="144"/>
      <c r="G54" s="145"/>
      <c r="H54" s="145"/>
      <c r="I54" s="146"/>
    </row>
    <row r="55" spans="6:9" ht="409.5">
      <c r="F55" s="144"/>
      <c r="G55" s="145"/>
      <c r="H55" s="145"/>
      <c r="I55" s="146"/>
    </row>
    <row r="56" spans="6:9" ht="409.5">
      <c r="F56" s="144"/>
      <c r="G56" s="145"/>
      <c r="H56" s="145"/>
      <c r="I56" s="146"/>
    </row>
    <row r="57" spans="6:9" ht="409.5">
      <c r="F57" s="144"/>
      <c r="G57" s="145"/>
      <c r="H57" s="145"/>
      <c r="I57" s="146"/>
    </row>
    <row r="58" spans="6:9" ht="409.5">
      <c r="F58" s="144"/>
      <c r="G58" s="145"/>
      <c r="H58" s="145"/>
      <c r="I58" s="146"/>
    </row>
    <row r="59" spans="6:9" ht="409.5">
      <c r="F59" s="144"/>
      <c r="G59" s="145"/>
      <c r="H59" s="145"/>
      <c r="I59" s="146"/>
    </row>
    <row r="60" spans="6:9" ht="409.5">
      <c r="F60" s="144"/>
      <c r="G60" s="145"/>
      <c r="H60" s="145"/>
      <c r="I60" s="146"/>
    </row>
    <row r="61" spans="6:9" ht="409.5">
      <c r="F61" s="144"/>
      <c r="G61" s="145"/>
      <c r="H61" s="145"/>
      <c r="I61" s="146"/>
    </row>
    <row r="62" spans="6:9" ht="409.5">
      <c r="F62" s="144"/>
      <c r="G62" s="145"/>
      <c r="H62" s="145"/>
      <c r="I62" s="146"/>
    </row>
    <row r="63" spans="6:9" ht="409.5">
      <c r="F63" s="144"/>
      <c r="G63" s="145"/>
      <c r="H63" s="145"/>
      <c r="I63" s="146"/>
    </row>
    <row r="64" spans="6:9" ht="409.5">
      <c r="F64" s="144"/>
      <c r="G64" s="145"/>
      <c r="H64" s="145"/>
      <c r="I64" s="146"/>
    </row>
    <row r="65" spans="6:9" ht="409.5">
      <c r="F65" s="144"/>
      <c r="G65" s="145"/>
      <c r="H65" s="145"/>
      <c r="I65" s="146"/>
    </row>
    <row r="66" spans="6:9" ht="409.5">
      <c r="F66" s="144"/>
      <c r="G66" s="145"/>
      <c r="H66" s="145"/>
      <c r="I66" s="146"/>
    </row>
    <row r="67" spans="6:9" ht="409.5">
      <c r="F67" s="144"/>
      <c r="G67" s="145"/>
      <c r="H67" s="145"/>
      <c r="I67" s="146"/>
    </row>
    <row r="68" spans="6:9" ht="409.5">
      <c r="F68" s="144"/>
      <c r="G68" s="145"/>
      <c r="H68" s="145"/>
      <c r="I68" s="146"/>
    </row>
    <row r="69" spans="6:9" ht="409.5">
      <c r="F69" s="144"/>
      <c r="G69" s="145"/>
      <c r="H69" s="145"/>
      <c r="I69" s="146"/>
    </row>
    <row r="70" spans="6:9" ht="409.5">
      <c r="F70" s="144"/>
      <c r="G70" s="145"/>
      <c r="H70" s="145"/>
      <c r="I70" s="146"/>
    </row>
    <row r="71" spans="6:9" ht="409.5">
      <c r="F71" s="144"/>
      <c r="G71" s="145"/>
      <c r="H71" s="145"/>
      <c r="I71" s="146"/>
    </row>
    <row r="72" spans="6:9" ht="409.5">
      <c r="F72" s="144"/>
      <c r="G72" s="145"/>
      <c r="H72" s="145"/>
      <c r="I72" s="146"/>
    </row>
    <row r="73" spans="6:9" ht="409.5">
      <c r="F73" s="144"/>
      <c r="G73" s="145"/>
      <c r="H73" s="145"/>
      <c r="I73" s="146"/>
    </row>
    <row r="74" spans="6:9" ht="409.5">
      <c r="F74" s="144"/>
      <c r="G74" s="145"/>
      <c r="H74" s="145"/>
      <c r="I74" s="146"/>
    </row>
    <row r="75" spans="6:9" ht="409.5">
      <c r="F75" s="144"/>
      <c r="G75" s="145"/>
      <c r="H75" s="145"/>
      <c r="I75" s="146"/>
    </row>
    <row r="76" spans="6:9" ht="409.5">
      <c r="F76" s="144"/>
      <c r="G76" s="145"/>
      <c r="H76" s="145"/>
      <c r="I76" s="146"/>
    </row>
    <row r="77" spans="6:9" ht="409.5">
      <c r="F77" s="144"/>
      <c r="G77" s="145"/>
      <c r="H77" s="145"/>
      <c r="I77" s="146"/>
    </row>
    <row r="78" spans="6:9" ht="409.5">
      <c r="F78" s="144"/>
      <c r="G78" s="145"/>
      <c r="H78" s="145"/>
      <c r="I78" s="146"/>
    </row>
    <row r="79" spans="6:9" ht="409.5">
      <c r="F79" s="144"/>
      <c r="G79" s="145"/>
      <c r="H79" s="145"/>
      <c r="I79" s="146"/>
    </row>
    <row r="80" spans="6:9" ht="409.5">
      <c r="F80" s="144"/>
      <c r="G80" s="145"/>
      <c r="H80" s="145"/>
      <c r="I80" s="146"/>
    </row>
    <row r="81" spans="6:9" ht="409.5">
      <c r="F81" s="144"/>
      <c r="G81" s="145"/>
      <c r="H81" s="145"/>
      <c r="I81" s="146"/>
    </row>
    <row r="82" spans="6:9" ht="409.5">
      <c r="F82" s="144"/>
      <c r="G82" s="145"/>
      <c r="H82" s="145"/>
      <c r="I82" s="146"/>
    </row>
    <row r="83" spans="6:9" ht="409.5">
      <c r="F83" s="144"/>
      <c r="G83" s="145"/>
      <c r="H83" s="145"/>
      <c r="I83" s="146"/>
    </row>
    <row r="84" spans="6:9" ht="409.5">
      <c r="F84" s="144"/>
      <c r="G84" s="145"/>
      <c r="H84" s="145"/>
      <c r="I84" s="146"/>
    </row>
    <row r="85" spans="6:9" ht="409.5">
      <c r="F85" s="144"/>
      <c r="G85" s="145"/>
      <c r="H85" s="145"/>
      <c r="I85" s="146"/>
    </row>
    <row r="86" spans="6:9" ht="409.5">
      <c r="F86" s="144"/>
      <c r="G86" s="145"/>
      <c r="H86" s="145"/>
      <c r="I86" s="146"/>
    </row>
    <row r="87" spans="6:9" ht="409.5">
      <c r="F87" s="144"/>
      <c r="G87" s="145"/>
      <c r="H87" s="145"/>
      <c r="I87" s="146"/>
    </row>
  </sheetData>
  <sheetProtection/>
  <mergeCells count="4">
    <mergeCell ref="H36:I3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67"/>
  <sheetViews>
    <sheetView showGridLines="0" showZeros="0" zoomScalePageLayoutView="0" workbookViewId="0" topLeftCell="A10">
      <selection activeCell="A294" sqref="A294:IV296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3" t="s">
        <v>75</v>
      </c>
      <c r="B1" s="223"/>
      <c r="C1" s="223"/>
      <c r="D1" s="223"/>
      <c r="E1" s="223"/>
      <c r="F1" s="223"/>
      <c r="G1" s="22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3" t="s">
        <v>48</v>
      </c>
      <c r="B3" s="214"/>
      <c r="C3" s="96" t="str">
        <f>CONCATENATE(cislostavby," ",nazevstavby)</f>
        <v>1311 Oprava bytu č.8 ul.Dehtová č.1450/9,Ost.-Vítkovice</v>
      </c>
      <c r="D3" s="97"/>
      <c r="E3" s="151" t="s">
        <v>64</v>
      </c>
      <c r="F3" s="152" t="str">
        <f>Rekapitulace!H1</f>
        <v>131101a</v>
      </c>
      <c r="G3" s="153"/>
    </row>
    <row r="4" spans="1:7" ht="13.5" thickBot="1">
      <c r="A4" s="224" t="s">
        <v>50</v>
      </c>
      <c r="B4" s="216"/>
      <c r="C4" s="102" t="str">
        <f>CONCATENATE(cisloobjektu," ",nazevobjektu)</f>
        <v>01a Staveb.práce HSV+ PSV</v>
      </c>
      <c r="D4" s="103"/>
      <c r="E4" s="225" t="str">
        <f>Rekapitulace!G2</f>
        <v>Oprava bytu č.8 ul.Dehtová č.1450/9,Ost.-Vítkovice</v>
      </c>
      <c r="F4" s="226"/>
      <c r="G4" s="227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83</v>
      </c>
      <c r="C7" s="164" t="s">
        <v>84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85</v>
      </c>
      <c r="C8" s="172" t="s">
        <v>86</v>
      </c>
      <c r="D8" s="173" t="s">
        <v>87</v>
      </c>
      <c r="E8" s="174">
        <v>0.091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Z8" s="147">
        <v>0.7497</v>
      </c>
    </row>
    <row r="9" spans="1:15" ht="12.75">
      <c r="A9" s="176"/>
      <c r="B9" s="177"/>
      <c r="C9" s="220" t="s">
        <v>88</v>
      </c>
      <c r="D9" s="221"/>
      <c r="E9" s="179">
        <v>0.091</v>
      </c>
      <c r="F9" s="180"/>
      <c r="G9" s="181"/>
      <c r="M9" s="178" t="s">
        <v>88</v>
      </c>
      <c r="O9" s="169"/>
    </row>
    <row r="10" spans="1:57" ht="12.75">
      <c r="A10" s="182"/>
      <c r="B10" s="183" t="s">
        <v>73</v>
      </c>
      <c r="C10" s="184" t="str">
        <f>CONCATENATE(B7," ",C7)</f>
        <v>31 Zdi podpěrné a volné</v>
      </c>
      <c r="D10" s="182"/>
      <c r="E10" s="185"/>
      <c r="F10" s="185"/>
      <c r="G10" s="186">
        <f>SUM(G7:G9)</f>
        <v>0</v>
      </c>
      <c r="O10" s="169">
        <v>4</v>
      </c>
      <c r="BA10" s="187">
        <f>SUM(BA7:BA9)</f>
        <v>0</v>
      </c>
      <c r="BB10" s="187">
        <f>SUM(BB7:BB9)</f>
        <v>0</v>
      </c>
      <c r="BC10" s="187">
        <f>SUM(BC7:BC9)</f>
        <v>0</v>
      </c>
      <c r="BD10" s="187">
        <f>SUM(BD7:BD9)</f>
        <v>0</v>
      </c>
      <c r="BE10" s="187">
        <f>SUM(BE7:BE9)</f>
        <v>0</v>
      </c>
    </row>
    <row r="11" spans="1:15" ht="12.75">
      <c r="A11" s="162" t="s">
        <v>72</v>
      </c>
      <c r="B11" s="163" t="s">
        <v>89</v>
      </c>
      <c r="C11" s="164" t="s">
        <v>90</v>
      </c>
      <c r="D11" s="165"/>
      <c r="E11" s="166"/>
      <c r="F11" s="166"/>
      <c r="G11" s="167"/>
      <c r="H11" s="168"/>
      <c r="I11" s="168"/>
      <c r="O11" s="169">
        <v>1</v>
      </c>
    </row>
    <row r="12" spans="1:104" ht="12.75">
      <c r="A12" s="170">
        <v>2</v>
      </c>
      <c r="B12" s="171" t="s">
        <v>91</v>
      </c>
      <c r="C12" s="172" t="s">
        <v>92</v>
      </c>
      <c r="D12" s="173" t="s">
        <v>93</v>
      </c>
      <c r="E12" s="174">
        <v>5.6</v>
      </c>
      <c r="F12" s="174">
        <v>0</v>
      </c>
      <c r="G12" s="175">
        <f>E12*F12</f>
        <v>0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>IF(AZ12=1,G12,0)</f>
        <v>0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Z12" s="147">
        <v>6E-05</v>
      </c>
    </row>
    <row r="13" spans="1:15" ht="12.75">
      <c r="A13" s="176"/>
      <c r="B13" s="177"/>
      <c r="C13" s="220" t="s">
        <v>94</v>
      </c>
      <c r="D13" s="221"/>
      <c r="E13" s="179">
        <v>5.6</v>
      </c>
      <c r="F13" s="180"/>
      <c r="G13" s="181"/>
      <c r="M13" s="178" t="s">
        <v>94</v>
      </c>
      <c r="O13" s="169"/>
    </row>
    <row r="14" spans="1:104" ht="22.5">
      <c r="A14" s="170">
        <v>3</v>
      </c>
      <c r="B14" s="171" t="s">
        <v>95</v>
      </c>
      <c r="C14" s="172" t="s">
        <v>96</v>
      </c>
      <c r="D14" s="173" t="s">
        <v>97</v>
      </c>
      <c r="E14" s="174">
        <v>2.71</v>
      </c>
      <c r="F14" s="174">
        <v>0</v>
      </c>
      <c r="G14" s="175">
        <f>E14*F14</f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Z14" s="147">
        <v>0.06981</v>
      </c>
    </row>
    <row r="15" spans="1:15" ht="12.75">
      <c r="A15" s="176"/>
      <c r="B15" s="177"/>
      <c r="C15" s="220" t="s">
        <v>98</v>
      </c>
      <c r="D15" s="221"/>
      <c r="E15" s="179">
        <v>2.71</v>
      </c>
      <c r="F15" s="180"/>
      <c r="G15" s="181"/>
      <c r="M15" s="178" t="s">
        <v>98</v>
      </c>
      <c r="O15" s="169"/>
    </row>
    <row r="16" spans="1:57" ht="12.75">
      <c r="A16" s="182"/>
      <c r="B16" s="183" t="s">
        <v>73</v>
      </c>
      <c r="C16" s="184" t="str">
        <f>CONCATENATE(B11," ",C11)</f>
        <v>34 Stěny a příčky</v>
      </c>
      <c r="D16" s="182"/>
      <c r="E16" s="185"/>
      <c r="F16" s="185"/>
      <c r="G16" s="186">
        <f>SUM(G11:G15)</f>
        <v>0</v>
      </c>
      <c r="O16" s="169">
        <v>4</v>
      </c>
      <c r="BA16" s="187">
        <f>SUM(BA11:BA15)</f>
        <v>0</v>
      </c>
      <c r="BB16" s="187">
        <f>SUM(BB11:BB15)</f>
        <v>0</v>
      </c>
      <c r="BC16" s="187">
        <f>SUM(BC11:BC15)</f>
        <v>0</v>
      </c>
      <c r="BD16" s="187">
        <f>SUM(BD11:BD15)</f>
        <v>0</v>
      </c>
      <c r="BE16" s="187">
        <f>SUM(BE11:BE15)</f>
        <v>0</v>
      </c>
    </row>
    <row r="17" spans="1:15" ht="12.75">
      <c r="A17" s="162" t="s">
        <v>72</v>
      </c>
      <c r="B17" s="163" t="s">
        <v>99</v>
      </c>
      <c r="C17" s="164" t="s">
        <v>100</v>
      </c>
      <c r="D17" s="165"/>
      <c r="E17" s="166"/>
      <c r="F17" s="166"/>
      <c r="G17" s="167"/>
      <c r="H17" s="168"/>
      <c r="I17" s="168"/>
      <c r="O17" s="169">
        <v>1</v>
      </c>
    </row>
    <row r="18" spans="1:104" ht="12.75">
      <c r="A18" s="170">
        <v>4</v>
      </c>
      <c r="B18" s="171" t="s">
        <v>101</v>
      </c>
      <c r="C18" s="172" t="s">
        <v>102</v>
      </c>
      <c r="D18" s="173" t="s">
        <v>97</v>
      </c>
      <c r="E18" s="174">
        <v>2.002</v>
      </c>
      <c r="F18" s="174">
        <v>0</v>
      </c>
      <c r="G18" s="175">
        <f>E18*F18</f>
        <v>0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>IF(AZ18=1,G18,0)</f>
        <v>0</v>
      </c>
      <c r="BB18" s="147">
        <f>IF(AZ18=2,G18,0)</f>
        <v>0</v>
      </c>
      <c r="BC18" s="147">
        <f>IF(AZ18=3,G18,0)</f>
        <v>0</v>
      </c>
      <c r="BD18" s="147">
        <f>IF(AZ18=4,G18,0)</f>
        <v>0</v>
      </c>
      <c r="BE18" s="147">
        <f>IF(AZ18=5,G18,0)</f>
        <v>0</v>
      </c>
      <c r="CZ18" s="147">
        <v>0</v>
      </c>
    </row>
    <row r="19" spans="1:15" ht="12.75">
      <c r="A19" s="176"/>
      <c r="B19" s="177"/>
      <c r="C19" s="220" t="s">
        <v>103</v>
      </c>
      <c r="D19" s="221"/>
      <c r="E19" s="179">
        <v>2.002</v>
      </c>
      <c r="F19" s="180"/>
      <c r="G19" s="181"/>
      <c r="M19" s="178" t="s">
        <v>103</v>
      </c>
      <c r="O19" s="169"/>
    </row>
    <row r="20" spans="1:104" ht="12.75">
      <c r="A20" s="170">
        <v>5</v>
      </c>
      <c r="B20" s="171" t="s">
        <v>104</v>
      </c>
      <c r="C20" s="172" t="s">
        <v>105</v>
      </c>
      <c r="D20" s="173" t="s">
        <v>97</v>
      </c>
      <c r="E20" s="174">
        <v>41.445</v>
      </c>
      <c r="F20" s="174">
        <v>0</v>
      </c>
      <c r="G20" s="175">
        <f>E20*F20</f>
        <v>0</v>
      </c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Z20" s="147">
        <v>0.01588</v>
      </c>
    </row>
    <row r="21" spans="1:15" ht="12.75">
      <c r="A21" s="176"/>
      <c r="B21" s="177"/>
      <c r="C21" s="220" t="s">
        <v>106</v>
      </c>
      <c r="D21" s="221"/>
      <c r="E21" s="179">
        <v>0</v>
      </c>
      <c r="F21" s="180"/>
      <c r="G21" s="181"/>
      <c r="M21" s="178" t="s">
        <v>106</v>
      </c>
      <c r="O21" s="169"/>
    </row>
    <row r="22" spans="1:15" ht="12.75">
      <c r="A22" s="176"/>
      <c r="B22" s="177"/>
      <c r="C22" s="220" t="s">
        <v>107</v>
      </c>
      <c r="D22" s="221"/>
      <c r="E22" s="179">
        <v>34.201</v>
      </c>
      <c r="F22" s="180"/>
      <c r="G22" s="181"/>
      <c r="M22" s="178" t="s">
        <v>107</v>
      </c>
      <c r="O22" s="169"/>
    </row>
    <row r="23" spans="1:15" ht="12.75">
      <c r="A23" s="176"/>
      <c r="B23" s="177"/>
      <c r="C23" s="220" t="s">
        <v>108</v>
      </c>
      <c r="D23" s="221"/>
      <c r="E23" s="179">
        <v>7.244</v>
      </c>
      <c r="F23" s="180"/>
      <c r="G23" s="181"/>
      <c r="M23" s="178" t="s">
        <v>108</v>
      </c>
      <c r="O23" s="169"/>
    </row>
    <row r="24" spans="1:104" ht="12.75">
      <c r="A24" s="170">
        <v>6</v>
      </c>
      <c r="B24" s="171" t="s">
        <v>109</v>
      </c>
      <c r="C24" s="172" t="s">
        <v>110</v>
      </c>
      <c r="D24" s="173" t="s">
        <v>97</v>
      </c>
      <c r="E24" s="174">
        <v>41.445</v>
      </c>
      <c r="F24" s="174">
        <v>0</v>
      </c>
      <c r="G24" s="175">
        <f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Z24" s="147">
        <v>0.00768</v>
      </c>
    </row>
    <row r="25" spans="1:15" ht="12.75">
      <c r="A25" s="176"/>
      <c r="B25" s="177"/>
      <c r="C25" s="220" t="s">
        <v>111</v>
      </c>
      <c r="D25" s="221"/>
      <c r="E25" s="179">
        <v>41.445</v>
      </c>
      <c r="F25" s="180"/>
      <c r="G25" s="181"/>
      <c r="M25" s="178" t="s">
        <v>111</v>
      </c>
      <c r="O25" s="169"/>
    </row>
    <row r="26" spans="1:104" ht="12.75">
      <c r="A26" s="170">
        <v>7</v>
      </c>
      <c r="B26" s="171" t="s">
        <v>112</v>
      </c>
      <c r="C26" s="172" t="s">
        <v>113</v>
      </c>
      <c r="D26" s="173" t="s">
        <v>97</v>
      </c>
      <c r="E26" s="174">
        <v>3.962</v>
      </c>
      <c r="F26" s="174">
        <v>0</v>
      </c>
      <c r="G26" s="17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Z26" s="147">
        <v>0</v>
      </c>
    </row>
    <row r="27" spans="1:15" ht="12.75">
      <c r="A27" s="176"/>
      <c r="B27" s="177"/>
      <c r="C27" s="220" t="s">
        <v>114</v>
      </c>
      <c r="D27" s="221"/>
      <c r="E27" s="179">
        <v>3.962</v>
      </c>
      <c r="F27" s="180"/>
      <c r="G27" s="181"/>
      <c r="M27" s="178" t="s">
        <v>114</v>
      </c>
      <c r="O27" s="169"/>
    </row>
    <row r="28" spans="1:104" ht="12.75">
      <c r="A28" s="170">
        <v>8</v>
      </c>
      <c r="B28" s="171" t="s">
        <v>115</v>
      </c>
      <c r="C28" s="172" t="s">
        <v>116</v>
      </c>
      <c r="D28" s="173" t="s">
        <v>93</v>
      </c>
      <c r="E28" s="174">
        <v>4.84</v>
      </c>
      <c r="F28" s="174">
        <v>0</v>
      </c>
      <c r="G28" s="175">
        <f>E28*F28</f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Z28" s="147">
        <v>0.00372</v>
      </c>
    </row>
    <row r="29" spans="1:15" ht="12.75">
      <c r="A29" s="176"/>
      <c r="B29" s="177"/>
      <c r="C29" s="220" t="s">
        <v>117</v>
      </c>
      <c r="D29" s="221"/>
      <c r="E29" s="179">
        <v>0</v>
      </c>
      <c r="F29" s="180"/>
      <c r="G29" s="181"/>
      <c r="M29" s="178" t="s">
        <v>117</v>
      </c>
      <c r="O29" s="169"/>
    </row>
    <row r="30" spans="1:15" ht="12.75">
      <c r="A30" s="176"/>
      <c r="B30" s="177"/>
      <c r="C30" s="220" t="s">
        <v>118</v>
      </c>
      <c r="D30" s="221"/>
      <c r="E30" s="179">
        <v>4.84</v>
      </c>
      <c r="F30" s="180"/>
      <c r="G30" s="181"/>
      <c r="M30" s="178" t="s">
        <v>118</v>
      </c>
      <c r="O30" s="169"/>
    </row>
    <row r="31" spans="1:104" ht="12.75">
      <c r="A31" s="170">
        <v>9</v>
      </c>
      <c r="B31" s="171" t="s">
        <v>119</v>
      </c>
      <c r="C31" s="172" t="s">
        <v>120</v>
      </c>
      <c r="D31" s="173" t="s">
        <v>97</v>
      </c>
      <c r="E31" s="174">
        <v>113.4275</v>
      </c>
      <c r="F31" s="174">
        <v>0</v>
      </c>
      <c r="G31" s="175">
        <f>E31*F31</f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>IF(AZ31=1,G31,0)</f>
        <v>0</v>
      </c>
      <c r="BB31" s="147">
        <f>IF(AZ31=2,G31,0)</f>
        <v>0</v>
      </c>
      <c r="BC31" s="147">
        <f>IF(AZ31=3,G31,0)</f>
        <v>0</v>
      </c>
      <c r="BD31" s="147">
        <f>IF(AZ31=4,G31,0)</f>
        <v>0</v>
      </c>
      <c r="BE31" s="147">
        <f>IF(AZ31=5,G31,0)</f>
        <v>0</v>
      </c>
      <c r="CZ31" s="147">
        <v>0.01581</v>
      </c>
    </row>
    <row r="32" spans="1:15" ht="12.75">
      <c r="A32" s="176"/>
      <c r="B32" s="177"/>
      <c r="C32" s="220" t="s">
        <v>121</v>
      </c>
      <c r="D32" s="221"/>
      <c r="E32" s="179">
        <v>0</v>
      </c>
      <c r="F32" s="180"/>
      <c r="G32" s="181"/>
      <c r="M32" s="178" t="s">
        <v>121</v>
      </c>
      <c r="O32" s="169"/>
    </row>
    <row r="33" spans="1:15" ht="12.75">
      <c r="A33" s="176"/>
      <c r="B33" s="177"/>
      <c r="C33" s="220" t="s">
        <v>122</v>
      </c>
      <c r="D33" s="221"/>
      <c r="E33" s="179">
        <v>58.072</v>
      </c>
      <c r="F33" s="180"/>
      <c r="G33" s="181"/>
      <c r="M33" s="178" t="s">
        <v>122</v>
      </c>
      <c r="O33" s="169"/>
    </row>
    <row r="34" spans="1:15" ht="12.75">
      <c r="A34" s="176"/>
      <c r="B34" s="177"/>
      <c r="C34" s="220" t="s">
        <v>123</v>
      </c>
      <c r="D34" s="221"/>
      <c r="E34" s="179">
        <v>65.968</v>
      </c>
      <c r="F34" s="180"/>
      <c r="G34" s="181"/>
      <c r="M34" s="178" t="s">
        <v>123</v>
      </c>
      <c r="O34" s="169"/>
    </row>
    <row r="35" spans="1:15" ht="12.75">
      <c r="A35" s="176"/>
      <c r="B35" s="177"/>
      <c r="C35" s="220" t="s">
        <v>124</v>
      </c>
      <c r="D35" s="221"/>
      <c r="E35" s="179">
        <v>4.62</v>
      </c>
      <c r="F35" s="180"/>
      <c r="G35" s="181"/>
      <c r="M35" s="178" t="s">
        <v>124</v>
      </c>
      <c r="O35" s="169"/>
    </row>
    <row r="36" spans="1:15" ht="12.75">
      <c r="A36" s="176"/>
      <c r="B36" s="177"/>
      <c r="C36" s="220" t="s">
        <v>125</v>
      </c>
      <c r="D36" s="221"/>
      <c r="E36" s="179">
        <v>0</v>
      </c>
      <c r="F36" s="180"/>
      <c r="G36" s="181"/>
      <c r="M36" s="178" t="s">
        <v>125</v>
      </c>
      <c r="O36" s="169"/>
    </row>
    <row r="37" spans="1:15" ht="12.75">
      <c r="A37" s="176"/>
      <c r="B37" s="177"/>
      <c r="C37" s="220" t="s">
        <v>126</v>
      </c>
      <c r="D37" s="221"/>
      <c r="E37" s="179">
        <v>0.5</v>
      </c>
      <c r="F37" s="180"/>
      <c r="G37" s="181"/>
      <c r="M37" s="178" t="s">
        <v>126</v>
      </c>
      <c r="O37" s="169"/>
    </row>
    <row r="38" spans="1:15" ht="22.5">
      <c r="A38" s="176"/>
      <c r="B38" s="177"/>
      <c r="C38" s="220" t="s">
        <v>127</v>
      </c>
      <c r="D38" s="221"/>
      <c r="E38" s="179">
        <v>-2.9</v>
      </c>
      <c r="F38" s="180"/>
      <c r="G38" s="181"/>
      <c r="M38" s="178" t="s">
        <v>127</v>
      </c>
      <c r="O38" s="169"/>
    </row>
    <row r="39" spans="1:15" ht="12.75">
      <c r="A39" s="176"/>
      <c r="B39" s="177"/>
      <c r="C39" s="220" t="s">
        <v>128</v>
      </c>
      <c r="D39" s="221"/>
      <c r="E39" s="179">
        <v>-11.0325</v>
      </c>
      <c r="F39" s="180"/>
      <c r="G39" s="181"/>
      <c r="M39" s="178" t="s">
        <v>128</v>
      </c>
      <c r="O39" s="169"/>
    </row>
    <row r="40" spans="1:15" ht="12.75">
      <c r="A40" s="176"/>
      <c r="B40" s="177"/>
      <c r="C40" s="220" t="s">
        <v>129</v>
      </c>
      <c r="D40" s="221"/>
      <c r="E40" s="179">
        <v>-1.8</v>
      </c>
      <c r="F40" s="180"/>
      <c r="G40" s="181"/>
      <c r="M40" s="178" t="s">
        <v>129</v>
      </c>
      <c r="O40" s="169"/>
    </row>
    <row r="41" spans="1:15" ht="12.75">
      <c r="A41" s="176"/>
      <c r="B41" s="177"/>
      <c r="C41" s="220" t="s">
        <v>125</v>
      </c>
      <c r="D41" s="221"/>
      <c r="E41" s="179">
        <v>0</v>
      </c>
      <c r="F41" s="180"/>
      <c r="G41" s="181"/>
      <c r="M41" s="178" t="s">
        <v>125</v>
      </c>
      <c r="O41" s="169"/>
    </row>
    <row r="42" spans="1:104" ht="12.75">
      <c r="A42" s="170">
        <v>10</v>
      </c>
      <c r="B42" s="171" t="s">
        <v>130</v>
      </c>
      <c r="C42" s="172" t="s">
        <v>131</v>
      </c>
      <c r="D42" s="173" t="s">
        <v>97</v>
      </c>
      <c r="E42" s="174">
        <v>113.4275</v>
      </c>
      <c r="F42" s="174">
        <v>0</v>
      </c>
      <c r="G42" s="175">
        <f>E42*F42</f>
        <v>0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Z42" s="147">
        <v>0.00635</v>
      </c>
    </row>
    <row r="43" spans="1:15" ht="12.75">
      <c r="A43" s="176"/>
      <c r="B43" s="177"/>
      <c r="C43" s="220" t="s">
        <v>132</v>
      </c>
      <c r="D43" s="221"/>
      <c r="E43" s="179">
        <v>113.4275</v>
      </c>
      <c r="F43" s="180"/>
      <c r="G43" s="181"/>
      <c r="M43" s="178" t="s">
        <v>132</v>
      </c>
      <c r="O43" s="169"/>
    </row>
    <row r="44" spans="1:104" ht="12.75">
      <c r="A44" s="170">
        <v>11</v>
      </c>
      <c r="B44" s="171" t="s">
        <v>133</v>
      </c>
      <c r="C44" s="172" t="s">
        <v>134</v>
      </c>
      <c r="D44" s="173" t="s">
        <v>97</v>
      </c>
      <c r="E44" s="174">
        <v>3.234</v>
      </c>
      <c r="F44" s="174">
        <v>0</v>
      </c>
      <c r="G44" s="175">
        <f>E44*F44</f>
        <v>0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>IF(AZ44=1,G44,0)</f>
        <v>0</v>
      </c>
      <c r="BB44" s="147">
        <f>IF(AZ44=2,G44,0)</f>
        <v>0</v>
      </c>
      <c r="BC44" s="147">
        <f>IF(AZ44=3,G44,0)</f>
        <v>0</v>
      </c>
      <c r="BD44" s="147">
        <f>IF(AZ44=4,G44,0)</f>
        <v>0</v>
      </c>
      <c r="BE44" s="147">
        <f>IF(AZ44=5,G44,0)</f>
        <v>0</v>
      </c>
      <c r="CZ44" s="147">
        <v>0.012</v>
      </c>
    </row>
    <row r="45" spans="1:15" ht="12.75">
      <c r="A45" s="176"/>
      <c r="B45" s="177"/>
      <c r="C45" s="220" t="s">
        <v>135</v>
      </c>
      <c r="D45" s="221"/>
      <c r="E45" s="179">
        <v>3.234</v>
      </c>
      <c r="F45" s="180"/>
      <c r="G45" s="181"/>
      <c r="M45" s="178" t="s">
        <v>135</v>
      </c>
      <c r="O45" s="169"/>
    </row>
    <row r="46" spans="1:104" ht="12.75">
      <c r="A46" s="170">
        <v>12</v>
      </c>
      <c r="B46" s="171" t="s">
        <v>136</v>
      </c>
      <c r="C46" s="172" t="s">
        <v>137</v>
      </c>
      <c r="D46" s="173" t="s">
        <v>97</v>
      </c>
      <c r="E46" s="174">
        <v>1.54</v>
      </c>
      <c r="F46" s="174">
        <v>0</v>
      </c>
      <c r="G46" s="175">
        <f>E46*F46</f>
        <v>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Z46" s="147">
        <v>0.00469</v>
      </c>
    </row>
    <row r="47" spans="1:15" ht="12.75">
      <c r="A47" s="176"/>
      <c r="B47" s="177"/>
      <c r="C47" s="220" t="s">
        <v>138</v>
      </c>
      <c r="D47" s="221"/>
      <c r="E47" s="179">
        <v>1.54</v>
      </c>
      <c r="F47" s="180"/>
      <c r="G47" s="181"/>
      <c r="M47" s="178" t="s">
        <v>138</v>
      </c>
      <c r="O47" s="169"/>
    </row>
    <row r="48" spans="1:57" ht="12.75">
      <c r="A48" s="182"/>
      <c r="B48" s="183" t="s">
        <v>73</v>
      </c>
      <c r="C48" s="184" t="str">
        <f>CONCATENATE(B17," ",C17)</f>
        <v>61 Upravy povrchů vnitřní</v>
      </c>
      <c r="D48" s="182"/>
      <c r="E48" s="185"/>
      <c r="F48" s="185"/>
      <c r="G48" s="186">
        <f>SUM(G17:G47)</f>
        <v>0</v>
      </c>
      <c r="O48" s="169">
        <v>4</v>
      </c>
      <c r="BA48" s="187">
        <f>SUM(BA17:BA47)</f>
        <v>0</v>
      </c>
      <c r="BB48" s="187">
        <f>SUM(BB17:BB47)</f>
        <v>0</v>
      </c>
      <c r="BC48" s="187">
        <f>SUM(BC17:BC47)</f>
        <v>0</v>
      </c>
      <c r="BD48" s="187">
        <f>SUM(BD17:BD47)</f>
        <v>0</v>
      </c>
      <c r="BE48" s="187">
        <f>SUM(BE17:BE47)</f>
        <v>0</v>
      </c>
    </row>
    <row r="49" spans="1:15" ht="12.75">
      <c r="A49" s="162" t="s">
        <v>72</v>
      </c>
      <c r="B49" s="163" t="s">
        <v>139</v>
      </c>
      <c r="C49" s="164" t="s">
        <v>140</v>
      </c>
      <c r="D49" s="165"/>
      <c r="E49" s="166"/>
      <c r="F49" s="166"/>
      <c r="G49" s="167"/>
      <c r="H49" s="168"/>
      <c r="I49" s="168"/>
      <c r="O49" s="169">
        <v>1</v>
      </c>
    </row>
    <row r="50" spans="1:104" ht="12.75">
      <c r="A50" s="170">
        <v>13</v>
      </c>
      <c r="B50" s="171" t="s">
        <v>141</v>
      </c>
      <c r="C50" s="172" t="s">
        <v>142</v>
      </c>
      <c r="D50" s="173" t="s">
        <v>97</v>
      </c>
      <c r="E50" s="174">
        <v>2.002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Z50" s="147">
        <v>0.0001</v>
      </c>
    </row>
    <row r="51" spans="1:15" ht="12.75">
      <c r="A51" s="176"/>
      <c r="B51" s="177"/>
      <c r="C51" s="220" t="s">
        <v>143</v>
      </c>
      <c r="D51" s="221"/>
      <c r="E51" s="179">
        <v>2.002</v>
      </c>
      <c r="F51" s="180"/>
      <c r="G51" s="181"/>
      <c r="M51" s="178" t="s">
        <v>143</v>
      </c>
      <c r="O51" s="169"/>
    </row>
    <row r="52" spans="1:104" ht="12.75">
      <c r="A52" s="170">
        <v>14</v>
      </c>
      <c r="B52" s="171" t="s">
        <v>144</v>
      </c>
      <c r="C52" s="172" t="s">
        <v>145</v>
      </c>
      <c r="D52" s="173" t="s">
        <v>97</v>
      </c>
      <c r="E52" s="174">
        <v>37.5985</v>
      </c>
      <c r="F52" s="174">
        <v>0</v>
      </c>
      <c r="G52" s="175">
        <f>E52*F52</f>
        <v>0</v>
      </c>
      <c r="O52" s="169">
        <v>2</v>
      </c>
      <c r="AA52" s="147">
        <v>1</v>
      </c>
      <c r="AB52" s="147">
        <v>1</v>
      </c>
      <c r="AC52" s="147">
        <v>1</v>
      </c>
      <c r="AZ52" s="147">
        <v>1</v>
      </c>
      <c r="BA52" s="147">
        <f>IF(AZ52=1,G52,0)</f>
        <v>0</v>
      </c>
      <c r="BB52" s="147">
        <f>IF(AZ52=2,G52,0)</f>
        <v>0</v>
      </c>
      <c r="BC52" s="147">
        <f>IF(AZ52=3,G52,0)</f>
        <v>0</v>
      </c>
      <c r="BD52" s="147">
        <f>IF(AZ52=4,G52,0)</f>
        <v>0</v>
      </c>
      <c r="BE52" s="147">
        <f>IF(AZ52=5,G52,0)</f>
        <v>0</v>
      </c>
      <c r="CZ52" s="147">
        <v>0.0324</v>
      </c>
    </row>
    <row r="53" spans="1:15" ht="12.75">
      <c r="A53" s="176"/>
      <c r="B53" s="177"/>
      <c r="C53" s="220" t="s">
        <v>146</v>
      </c>
      <c r="D53" s="221"/>
      <c r="E53" s="179">
        <v>0</v>
      </c>
      <c r="F53" s="180"/>
      <c r="G53" s="181"/>
      <c r="M53" s="178" t="s">
        <v>146</v>
      </c>
      <c r="O53" s="169"/>
    </row>
    <row r="54" spans="1:15" ht="12.75">
      <c r="A54" s="176"/>
      <c r="B54" s="177"/>
      <c r="C54" s="220" t="s">
        <v>147</v>
      </c>
      <c r="D54" s="221"/>
      <c r="E54" s="179">
        <v>37.5985</v>
      </c>
      <c r="F54" s="180"/>
      <c r="G54" s="181"/>
      <c r="M54" s="178" t="s">
        <v>147</v>
      </c>
      <c r="O54" s="169"/>
    </row>
    <row r="55" spans="1:104" ht="409.5">
      <c r="A55" s="170">
        <v>15</v>
      </c>
      <c r="B55" s="171" t="s">
        <v>148</v>
      </c>
      <c r="C55" s="172" t="s">
        <v>149</v>
      </c>
      <c r="D55" s="173" t="s">
        <v>97</v>
      </c>
      <c r="E55" s="174">
        <v>2.002</v>
      </c>
      <c r="F55" s="174">
        <v>0</v>
      </c>
      <c r="G55" s="175">
        <f>E55*F55</f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1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Z55" s="147">
        <v>0.0001</v>
      </c>
    </row>
    <row r="56" spans="1:15" ht="409.5">
      <c r="A56" s="176"/>
      <c r="B56" s="177"/>
      <c r="C56" s="220" t="s">
        <v>143</v>
      </c>
      <c r="D56" s="221"/>
      <c r="E56" s="179">
        <v>2.002</v>
      </c>
      <c r="F56" s="180"/>
      <c r="G56" s="181"/>
      <c r="M56" s="178" t="s">
        <v>143</v>
      </c>
      <c r="O56" s="169"/>
    </row>
    <row r="57" spans="1:57" ht="409.5">
      <c r="A57" s="182"/>
      <c r="B57" s="183" t="s">
        <v>73</v>
      </c>
      <c r="C57" s="184" t="str">
        <f>CONCATENATE(B49," ",C49)</f>
        <v>63 Podlahy a podlahové konstrukce</v>
      </c>
      <c r="D57" s="182"/>
      <c r="E57" s="185"/>
      <c r="F57" s="185"/>
      <c r="G57" s="186">
        <f>SUM(G49:G56)</f>
        <v>0</v>
      </c>
      <c r="O57" s="169">
        <v>4</v>
      </c>
      <c r="BA57" s="187">
        <f>SUM(BA49:BA56)</f>
        <v>0</v>
      </c>
      <c r="BB57" s="187">
        <f>SUM(BB49:BB56)</f>
        <v>0</v>
      </c>
      <c r="BC57" s="187">
        <f>SUM(BC49:BC56)</f>
        <v>0</v>
      </c>
      <c r="BD57" s="187">
        <f>SUM(BD49:BD56)</f>
        <v>0</v>
      </c>
      <c r="BE57" s="187">
        <f>SUM(BE49:BE56)</f>
        <v>0</v>
      </c>
    </row>
    <row r="58" spans="1:15" ht="409.5">
      <c r="A58" s="162" t="s">
        <v>72</v>
      </c>
      <c r="B58" s="163" t="s">
        <v>150</v>
      </c>
      <c r="C58" s="164" t="s">
        <v>151</v>
      </c>
      <c r="D58" s="165"/>
      <c r="E58" s="166"/>
      <c r="F58" s="166"/>
      <c r="G58" s="167"/>
      <c r="H58" s="168"/>
      <c r="I58" s="168"/>
      <c r="O58" s="169">
        <v>1</v>
      </c>
    </row>
    <row r="59" spans="1:104" ht="409.5">
      <c r="A59" s="170">
        <v>16</v>
      </c>
      <c r="B59" s="171" t="s">
        <v>152</v>
      </c>
      <c r="C59" s="172" t="s">
        <v>153</v>
      </c>
      <c r="D59" s="173" t="s">
        <v>154</v>
      </c>
      <c r="E59" s="174">
        <v>5</v>
      </c>
      <c r="F59" s="174">
        <v>0</v>
      </c>
      <c r="G59" s="175">
        <f>E59*F59</f>
        <v>0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Z59" s="147">
        <v>0.053</v>
      </c>
    </row>
    <row r="60" spans="1:15" ht="409.5">
      <c r="A60" s="176"/>
      <c r="B60" s="177"/>
      <c r="C60" s="220" t="s">
        <v>155</v>
      </c>
      <c r="D60" s="221"/>
      <c r="E60" s="179">
        <v>0</v>
      </c>
      <c r="F60" s="180"/>
      <c r="G60" s="181"/>
      <c r="M60" s="178" t="s">
        <v>155</v>
      </c>
      <c r="O60" s="169"/>
    </row>
    <row r="61" spans="1:15" ht="409.5">
      <c r="A61" s="176"/>
      <c r="B61" s="177"/>
      <c r="C61" s="220" t="s">
        <v>156</v>
      </c>
      <c r="D61" s="221"/>
      <c r="E61" s="179">
        <v>5</v>
      </c>
      <c r="F61" s="180"/>
      <c r="G61" s="181"/>
      <c r="M61" s="178" t="s">
        <v>156</v>
      </c>
      <c r="O61" s="169"/>
    </row>
    <row r="62" spans="1:104" ht="22.5">
      <c r="A62" s="170">
        <v>17</v>
      </c>
      <c r="B62" s="171" t="s">
        <v>157</v>
      </c>
      <c r="C62" s="172" t="s">
        <v>158</v>
      </c>
      <c r="D62" s="173" t="s">
        <v>154</v>
      </c>
      <c r="E62" s="174">
        <v>2</v>
      </c>
      <c r="F62" s="174">
        <v>0</v>
      </c>
      <c r="G62" s="175">
        <f>E62*F62</f>
        <v>0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Z62" s="147">
        <v>0</v>
      </c>
    </row>
    <row r="63" spans="1:15" ht="409.5">
      <c r="A63" s="176"/>
      <c r="B63" s="177"/>
      <c r="C63" s="220" t="s">
        <v>159</v>
      </c>
      <c r="D63" s="221"/>
      <c r="E63" s="179">
        <v>0</v>
      </c>
      <c r="F63" s="180"/>
      <c r="G63" s="181"/>
      <c r="M63" s="178" t="s">
        <v>159</v>
      </c>
      <c r="O63" s="169"/>
    </row>
    <row r="64" spans="1:15" ht="409.5">
      <c r="A64" s="176"/>
      <c r="B64" s="177"/>
      <c r="C64" s="220" t="s">
        <v>160</v>
      </c>
      <c r="D64" s="221"/>
      <c r="E64" s="179">
        <v>2</v>
      </c>
      <c r="F64" s="180"/>
      <c r="G64" s="181"/>
      <c r="M64" s="178" t="s">
        <v>160</v>
      </c>
      <c r="O64" s="169"/>
    </row>
    <row r="65" spans="1:104" ht="22.5">
      <c r="A65" s="170">
        <v>18</v>
      </c>
      <c r="B65" s="171" t="s">
        <v>161</v>
      </c>
      <c r="C65" s="172" t="s">
        <v>162</v>
      </c>
      <c r="D65" s="173" t="s">
        <v>154</v>
      </c>
      <c r="E65" s="174">
        <v>1</v>
      </c>
      <c r="F65" s="174">
        <v>0</v>
      </c>
      <c r="G65" s="175">
        <f>E65*F65</f>
        <v>0</v>
      </c>
      <c r="O65" s="169">
        <v>2</v>
      </c>
      <c r="AA65" s="147">
        <v>3</v>
      </c>
      <c r="AB65" s="147">
        <v>1</v>
      </c>
      <c r="AC65" s="147" t="s">
        <v>161</v>
      </c>
      <c r="AZ65" s="147">
        <v>1</v>
      </c>
      <c r="BA65" s="147">
        <f>IF(AZ65=1,G65,0)</f>
        <v>0</v>
      </c>
      <c r="BB65" s="147">
        <f>IF(AZ65=2,G65,0)</f>
        <v>0</v>
      </c>
      <c r="BC65" s="147">
        <f>IF(AZ65=3,G65,0)</f>
        <v>0</v>
      </c>
      <c r="BD65" s="147">
        <f>IF(AZ65=4,G65,0)</f>
        <v>0</v>
      </c>
      <c r="BE65" s="147">
        <f>IF(AZ65=5,G65,0)</f>
        <v>0</v>
      </c>
      <c r="CZ65" s="147">
        <v>0.0006</v>
      </c>
    </row>
    <row r="66" spans="1:15" ht="409.5">
      <c r="A66" s="176"/>
      <c r="B66" s="177"/>
      <c r="C66" s="220" t="s">
        <v>163</v>
      </c>
      <c r="D66" s="221"/>
      <c r="E66" s="179">
        <v>1</v>
      </c>
      <c r="F66" s="180"/>
      <c r="G66" s="181"/>
      <c r="M66" s="178" t="s">
        <v>163</v>
      </c>
      <c r="O66" s="169"/>
    </row>
    <row r="67" spans="1:104" ht="22.5">
      <c r="A67" s="170">
        <v>19</v>
      </c>
      <c r="B67" s="171" t="s">
        <v>164</v>
      </c>
      <c r="C67" s="172" t="s">
        <v>165</v>
      </c>
      <c r="D67" s="173" t="s">
        <v>154</v>
      </c>
      <c r="E67" s="174">
        <v>1</v>
      </c>
      <c r="F67" s="174">
        <v>0</v>
      </c>
      <c r="G67" s="175">
        <f>E67*F67</f>
        <v>0</v>
      </c>
      <c r="O67" s="169">
        <v>2</v>
      </c>
      <c r="AA67" s="147">
        <v>3</v>
      </c>
      <c r="AB67" s="147">
        <v>1</v>
      </c>
      <c r="AC67" s="147">
        <v>28349012</v>
      </c>
      <c r="AZ67" s="147">
        <v>1</v>
      </c>
      <c r="BA67" s="147">
        <f>IF(AZ67=1,G67,0)</f>
        <v>0</v>
      </c>
      <c r="BB67" s="147">
        <f>IF(AZ67=2,G67,0)</f>
        <v>0</v>
      </c>
      <c r="BC67" s="147">
        <f>IF(AZ67=3,G67,0)</f>
        <v>0</v>
      </c>
      <c r="BD67" s="147">
        <f>IF(AZ67=4,G67,0)</f>
        <v>0</v>
      </c>
      <c r="BE67" s="147">
        <f>IF(AZ67=5,G67,0)</f>
        <v>0</v>
      </c>
      <c r="CZ67" s="147">
        <v>0.0007</v>
      </c>
    </row>
    <row r="68" spans="1:15" ht="409.5">
      <c r="A68" s="176"/>
      <c r="B68" s="177"/>
      <c r="C68" s="220" t="s">
        <v>166</v>
      </c>
      <c r="D68" s="221"/>
      <c r="E68" s="179">
        <v>1</v>
      </c>
      <c r="F68" s="180"/>
      <c r="G68" s="181"/>
      <c r="M68" s="178" t="s">
        <v>166</v>
      </c>
      <c r="O68" s="169"/>
    </row>
    <row r="69" spans="1:104" ht="409.5">
      <c r="A69" s="170">
        <v>20</v>
      </c>
      <c r="B69" s="171" t="s">
        <v>167</v>
      </c>
      <c r="C69" s="172" t="s">
        <v>168</v>
      </c>
      <c r="D69" s="173" t="s">
        <v>154</v>
      </c>
      <c r="E69" s="174">
        <v>1</v>
      </c>
      <c r="F69" s="174">
        <v>0</v>
      </c>
      <c r="G69" s="175">
        <f>E69*F69</f>
        <v>0</v>
      </c>
      <c r="O69" s="169">
        <v>2</v>
      </c>
      <c r="AA69" s="147">
        <v>3</v>
      </c>
      <c r="AB69" s="147">
        <v>1</v>
      </c>
      <c r="AC69" s="147">
        <v>55330315</v>
      </c>
      <c r="AZ69" s="147">
        <v>1</v>
      </c>
      <c r="BA69" s="147">
        <f>IF(AZ69=1,G69,0)</f>
        <v>0</v>
      </c>
      <c r="BB69" s="147">
        <f>IF(AZ69=2,G69,0)</f>
        <v>0</v>
      </c>
      <c r="BC69" s="147">
        <f>IF(AZ69=3,G69,0)</f>
        <v>0</v>
      </c>
      <c r="BD69" s="147">
        <f>IF(AZ69=4,G69,0)</f>
        <v>0</v>
      </c>
      <c r="BE69" s="147">
        <f>IF(AZ69=5,G69,0)</f>
        <v>0</v>
      </c>
      <c r="CZ69" s="147">
        <v>0.0113</v>
      </c>
    </row>
    <row r="70" spans="1:15" ht="409.5">
      <c r="A70" s="176"/>
      <c r="B70" s="177"/>
      <c r="C70" s="220" t="s">
        <v>169</v>
      </c>
      <c r="D70" s="221"/>
      <c r="E70" s="179">
        <v>1</v>
      </c>
      <c r="F70" s="180"/>
      <c r="G70" s="181"/>
      <c r="M70" s="178" t="s">
        <v>169</v>
      </c>
      <c r="O70" s="169"/>
    </row>
    <row r="71" spans="1:104" ht="409.5">
      <c r="A71" s="170">
        <v>21</v>
      </c>
      <c r="B71" s="171" t="s">
        <v>170</v>
      </c>
      <c r="C71" s="172" t="s">
        <v>171</v>
      </c>
      <c r="D71" s="173" t="s">
        <v>154</v>
      </c>
      <c r="E71" s="174">
        <v>1</v>
      </c>
      <c r="F71" s="174">
        <v>0</v>
      </c>
      <c r="G71" s="175">
        <f>E71*F71</f>
        <v>0</v>
      </c>
      <c r="O71" s="169">
        <v>2</v>
      </c>
      <c r="AA71" s="147">
        <v>3</v>
      </c>
      <c r="AB71" s="147">
        <v>1</v>
      </c>
      <c r="AC71" s="147">
        <v>55330318</v>
      </c>
      <c r="AZ71" s="147">
        <v>1</v>
      </c>
      <c r="BA71" s="147">
        <f>IF(AZ71=1,G71,0)</f>
        <v>0</v>
      </c>
      <c r="BB71" s="147">
        <f>IF(AZ71=2,G71,0)</f>
        <v>0</v>
      </c>
      <c r="BC71" s="147">
        <f>IF(AZ71=3,G71,0)</f>
        <v>0</v>
      </c>
      <c r="BD71" s="147">
        <f>IF(AZ71=4,G71,0)</f>
        <v>0</v>
      </c>
      <c r="BE71" s="147">
        <f>IF(AZ71=5,G71,0)</f>
        <v>0</v>
      </c>
      <c r="CZ71" s="147">
        <v>0.01158</v>
      </c>
    </row>
    <row r="72" spans="1:15" ht="409.5">
      <c r="A72" s="176"/>
      <c r="B72" s="177"/>
      <c r="C72" s="220" t="s">
        <v>172</v>
      </c>
      <c r="D72" s="221"/>
      <c r="E72" s="179">
        <v>1</v>
      </c>
      <c r="F72" s="180"/>
      <c r="G72" s="181"/>
      <c r="M72" s="178" t="s">
        <v>172</v>
      </c>
      <c r="O72" s="169"/>
    </row>
    <row r="73" spans="1:104" ht="409.5">
      <c r="A73" s="170">
        <v>22</v>
      </c>
      <c r="B73" s="171" t="s">
        <v>173</v>
      </c>
      <c r="C73" s="172" t="s">
        <v>174</v>
      </c>
      <c r="D73" s="173" t="s">
        <v>154</v>
      </c>
      <c r="E73" s="174">
        <v>2</v>
      </c>
      <c r="F73" s="174">
        <v>0</v>
      </c>
      <c r="G73" s="175">
        <f>E73*F73</f>
        <v>0</v>
      </c>
      <c r="O73" s="169">
        <v>2</v>
      </c>
      <c r="AA73" s="147">
        <v>3</v>
      </c>
      <c r="AB73" s="147">
        <v>1</v>
      </c>
      <c r="AC73" s="147">
        <v>55330320</v>
      </c>
      <c r="AZ73" s="147">
        <v>1</v>
      </c>
      <c r="BA73" s="147">
        <f>IF(AZ73=1,G73,0)</f>
        <v>0</v>
      </c>
      <c r="BB73" s="147">
        <f>IF(AZ73=2,G73,0)</f>
        <v>0</v>
      </c>
      <c r="BC73" s="147">
        <f>IF(AZ73=3,G73,0)</f>
        <v>0</v>
      </c>
      <c r="BD73" s="147">
        <f>IF(AZ73=4,G73,0)</f>
        <v>0</v>
      </c>
      <c r="BE73" s="147">
        <f>IF(AZ73=5,G73,0)</f>
        <v>0</v>
      </c>
      <c r="CZ73" s="147">
        <v>0.01186</v>
      </c>
    </row>
    <row r="74" spans="1:15" ht="409.5">
      <c r="A74" s="176"/>
      <c r="B74" s="177"/>
      <c r="C74" s="220" t="s">
        <v>175</v>
      </c>
      <c r="D74" s="221"/>
      <c r="E74" s="179">
        <v>2</v>
      </c>
      <c r="F74" s="180"/>
      <c r="G74" s="181"/>
      <c r="M74" s="178" t="s">
        <v>175</v>
      </c>
      <c r="O74" s="169"/>
    </row>
    <row r="75" spans="1:104" ht="22.5">
      <c r="A75" s="170">
        <v>23</v>
      </c>
      <c r="B75" s="171" t="s">
        <v>176</v>
      </c>
      <c r="C75" s="172" t="s">
        <v>177</v>
      </c>
      <c r="D75" s="173" t="s">
        <v>154</v>
      </c>
      <c r="E75" s="174">
        <v>1</v>
      </c>
      <c r="F75" s="174">
        <v>0</v>
      </c>
      <c r="G75" s="175">
        <f>E75*F75</f>
        <v>0</v>
      </c>
      <c r="O75" s="169">
        <v>2</v>
      </c>
      <c r="AA75" s="147">
        <v>3</v>
      </c>
      <c r="AB75" s="147">
        <v>1</v>
      </c>
      <c r="AC75" s="147" t="s">
        <v>176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Z75" s="147">
        <v>0.01</v>
      </c>
    </row>
    <row r="76" spans="1:15" ht="409.5">
      <c r="A76" s="176"/>
      <c r="B76" s="177"/>
      <c r="C76" s="220" t="s">
        <v>178</v>
      </c>
      <c r="D76" s="221"/>
      <c r="E76" s="179">
        <v>1</v>
      </c>
      <c r="F76" s="180"/>
      <c r="G76" s="181"/>
      <c r="M76" s="178" t="s">
        <v>178</v>
      </c>
      <c r="O76" s="169"/>
    </row>
    <row r="77" spans="1:57" ht="409.5">
      <c r="A77" s="182"/>
      <c r="B77" s="183" t="s">
        <v>73</v>
      </c>
      <c r="C77" s="184" t="str">
        <f>CONCATENATE(B58," ",C58)</f>
        <v>64 Výplně otvorů</v>
      </c>
      <c r="D77" s="182"/>
      <c r="E77" s="185"/>
      <c r="F77" s="185"/>
      <c r="G77" s="186">
        <f>SUM(G58:G76)</f>
        <v>0</v>
      </c>
      <c r="O77" s="169">
        <v>4</v>
      </c>
      <c r="BA77" s="187">
        <f>SUM(BA58:BA76)</f>
        <v>0</v>
      </c>
      <c r="BB77" s="187">
        <f>SUM(BB58:BB76)</f>
        <v>0</v>
      </c>
      <c r="BC77" s="187">
        <f>SUM(BC58:BC76)</f>
        <v>0</v>
      </c>
      <c r="BD77" s="187">
        <f>SUM(BD58:BD76)</f>
        <v>0</v>
      </c>
      <c r="BE77" s="187">
        <f>SUM(BE58:BE76)</f>
        <v>0</v>
      </c>
    </row>
    <row r="78" spans="1:15" ht="409.5">
      <c r="A78" s="162" t="s">
        <v>72</v>
      </c>
      <c r="B78" s="163" t="s">
        <v>179</v>
      </c>
      <c r="C78" s="164" t="s">
        <v>180</v>
      </c>
      <c r="D78" s="165"/>
      <c r="E78" s="166"/>
      <c r="F78" s="166"/>
      <c r="G78" s="167"/>
      <c r="H78" s="168"/>
      <c r="I78" s="168"/>
      <c r="O78" s="169">
        <v>1</v>
      </c>
    </row>
    <row r="79" spans="1:104" ht="409.5">
      <c r="A79" s="170">
        <v>24</v>
      </c>
      <c r="B79" s="171" t="s">
        <v>181</v>
      </c>
      <c r="C79" s="172" t="s">
        <v>182</v>
      </c>
      <c r="D79" s="173" t="s">
        <v>97</v>
      </c>
      <c r="E79" s="174">
        <v>2.25</v>
      </c>
      <c r="F79" s="174">
        <v>0</v>
      </c>
      <c r="G79" s="175">
        <f>E79*F79</f>
        <v>0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>IF(AZ79=1,G79,0)</f>
        <v>0</v>
      </c>
      <c r="BB79" s="147">
        <f>IF(AZ79=2,G79,0)</f>
        <v>0</v>
      </c>
      <c r="BC79" s="147">
        <f>IF(AZ79=3,G79,0)</f>
        <v>0</v>
      </c>
      <c r="BD79" s="147">
        <f>IF(AZ79=4,G79,0)</f>
        <v>0</v>
      </c>
      <c r="BE79" s="147">
        <f>IF(AZ79=5,G79,0)</f>
        <v>0</v>
      </c>
      <c r="CZ79" s="147">
        <v>0.00592</v>
      </c>
    </row>
    <row r="80" spans="1:15" ht="409.5">
      <c r="A80" s="176"/>
      <c r="B80" s="177"/>
      <c r="C80" s="220" t="s">
        <v>183</v>
      </c>
      <c r="D80" s="221"/>
      <c r="E80" s="179">
        <v>0</v>
      </c>
      <c r="F80" s="180"/>
      <c r="G80" s="181"/>
      <c r="M80" s="178" t="s">
        <v>183</v>
      </c>
      <c r="O80" s="169"/>
    </row>
    <row r="81" spans="1:15" ht="409.5">
      <c r="A81" s="176"/>
      <c r="B81" s="177"/>
      <c r="C81" s="220" t="s">
        <v>184</v>
      </c>
      <c r="D81" s="221"/>
      <c r="E81" s="179">
        <v>2.25</v>
      </c>
      <c r="F81" s="180"/>
      <c r="G81" s="181"/>
      <c r="M81" s="178" t="s">
        <v>184</v>
      </c>
      <c r="O81" s="169"/>
    </row>
    <row r="82" spans="1:57" ht="409.5">
      <c r="A82" s="182"/>
      <c r="B82" s="183" t="s">
        <v>73</v>
      </c>
      <c r="C82" s="184" t="str">
        <f>CONCATENATE(B78," ",C78)</f>
        <v>94 Lešení a stavební výtahy</v>
      </c>
      <c r="D82" s="182"/>
      <c r="E82" s="185"/>
      <c r="F82" s="185"/>
      <c r="G82" s="186">
        <f>SUM(G78:G81)</f>
        <v>0</v>
      </c>
      <c r="O82" s="169">
        <v>4</v>
      </c>
      <c r="BA82" s="187">
        <f>SUM(BA78:BA81)</f>
        <v>0</v>
      </c>
      <c r="BB82" s="187">
        <f>SUM(BB78:BB81)</f>
        <v>0</v>
      </c>
      <c r="BC82" s="187">
        <f>SUM(BC78:BC81)</f>
        <v>0</v>
      </c>
      <c r="BD82" s="187">
        <f>SUM(BD78:BD81)</f>
        <v>0</v>
      </c>
      <c r="BE82" s="187">
        <f>SUM(BE78:BE81)</f>
        <v>0</v>
      </c>
    </row>
    <row r="83" spans="1:15" ht="409.5">
      <c r="A83" s="162" t="s">
        <v>72</v>
      </c>
      <c r="B83" s="163" t="s">
        <v>185</v>
      </c>
      <c r="C83" s="164" t="s">
        <v>186</v>
      </c>
      <c r="D83" s="165"/>
      <c r="E83" s="166"/>
      <c r="F83" s="166"/>
      <c r="G83" s="167"/>
      <c r="H83" s="168"/>
      <c r="I83" s="168"/>
      <c r="O83" s="169">
        <v>1</v>
      </c>
    </row>
    <row r="84" spans="1:104" ht="409.5">
      <c r="A84" s="170">
        <v>25</v>
      </c>
      <c r="B84" s="171" t="s">
        <v>187</v>
      </c>
      <c r="C84" s="172" t="s">
        <v>188</v>
      </c>
      <c r="D84" s="173" t="s">
        <v>97</v>
      </c>
      <c r="E84" s="174">
        <v>84.072</v>
      </c>
      <c r="F84" s="174">
        <v>0</v>
      </c>
      <c r="G84" s="175">
        <f>E84*F84</f>
        <v>0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Z84" s="147">
        <v>0.00205</v>
      </c>
    </row>
    <row r="85" spans="1:15" ht="409.5">
      <c r="A85" s="176"/>
      <c r="B85" s="177"/>
      <c r="C85" s="220" t="s">
        <v>189</v>
      </c>
      <c r="D85" s="221"/>
      <c r="E85" s="179">
        <v>0</v>
      </c>
      <c r="F85" s="180"/>
      <c r="G85" s="181"/>
      <c r="M85" s="178" t="s">
        <v>189</v>
      </c>
      <c r="O85" s="169"/>
    </row>
    <row r="86" spans="1:15" ht="409.5">
      <c r="A86" s="176"/>
      <c r="B86" s="177"/>
      <c r="C86" s="220" t="s">
        <v>190</v>
      </c>
      <c r="D86" s="221"/>
      <c r="E86" s="179">
        <v>52.545</v>
      </c>
      <c r="F86" s="180"/>
      <c r="G86" s="181"/>
      <c r="M86" s="178" t="s">
        <v>190</v>
      </c>
      <c r="O86" s="169"/>
    </row>
    <row r="87" spans="1:15" ht="409.5">
      <c r="A87" s="176"/>
      <c r="B87" s="177"/>
      <c r="C87" s="220" t="s">
        <v>191</v>
      </c>
      <c r="D87" s="221"/>
      <c r="E87" s="179">
        <v>31.527</v>
      </c>
      <c r="F87" s="180"/>
      <c r="G87" s="181"/>
      <c r="M87" s="178" t="s">
        <v>191</v>
      </c>
      <c r="O87" s="169"/>
    </row>
    <row r="88" spans="1:104" ht="409.5">
      <c r="A88" s="170">
        <v>26</v>
      </c>
      <c r="B88" s="171" t="s">
        <v>192</v>
      </c>
      <c r="C88" s="172" t="s">
        <v>193</v>
      </c>
      <c r="D88" s="173" t="s">
        <v>194</v>
      </c>
      <c r="E88" s="174">
        <v>1</v>
      </c>
      <c r="F88" s="174">
        <v>0</v>
      </c>
      <c r="G88" s="175">
        <f>E88*F88</f>
        <v>0</v>
      </c>
      <c r="O88" s="169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Z88" s="147">
        <v>0</v>
      </c>
    </row>
    <row r="89" spans="1:15" ht="409.5">
      <c r="A89" s="176"/>
      <c r="B89" s="177"/>
      <c r="C89" s="220" t="s">
        <v>195</v>
      </c>
      <c r="D89" s="221"/>
      <c r="E89" s="179">
        <v>1</v>
      </c>
      <c r="F89" s="180"/>
      <c r="G89" s="181"/>
      <c r="M89" s="178" t="s">
        <v>195</v>
      </c>
      <c r="O89" s="169"/>
    </row>
    <row r="90" spans="1:57" ht="409.5">
      <c r="A90" s="182"/>
      <c r="B90" s="183" t="s">
        <v>73</v>
      </c>
      <c r="C90" s="184" t="str">
        <f>CONCATENATE(B83," ",C83)</f>
        <v>95 Dokončovací konstrukce na pozemních stavbách</v>
      </c>
      <c r="D90" s="182"/>
      <c r="E90" s="185"/>
      <c r="F90" s="185"/>
      <c r="G90" s="186">
        <f>SUM(G83:G89)</f>
        <v>0</v>
      </c>
      <c r="O90" s="169">
        <v>4</v>
      </c>
      <c r="BA90" s="187">
        <f>SUM(BA83:BA89)</f>
        <v>0</v>
      </c>
      <c r="BB90" s="187">
        <f>SUM(BB83:BB89)</f>
        <v>0</v>
      </c>
      <c r="BC90" s="187">
        <f>SUM(BC83:BC89)</f>
        <v>0</v>
      </c>
      <c r="BD90" s="187">
        <f>SUM(BD83:BD89)</f>
        <v>0</v>
      </c>
      <c r="BE90" s="187">
        <f>SUM(BE83:BE89)</f>
        <v>0</v>
      </c>
    </row>
    <row r="91" spans="1:15" ht="409.5">
      <c r="A91" s="162" t="s">
        <v>72</v>
      </c>
      <c r="B91" s="163" t="s">
        <v>196</v>
      </c>
      <c r="C91" s="164" t="s">
        <v>197</v>
      </c>
      <c r="D91" s="165"/>
      <c r="E91" s="166"/>
      <c r="F91" s="166"/>
      <c r="G91" s="167"/>
      <c r="H91" s="168"/>
      <c r="I91" s="168"/>
      <c r="O91" s="169">
        <v>1</v>
      </c>
    </row>
    <row r="92" spans="1:104" ht="409.5">
      <c r="A92" s="170">
        <v>27</v>
      </c>
      <c r="B92" s="171" t="s">
        <v>198</v>
      </c>
      <c r="C92" s="172" t="s">
        <v>199</v>
      </c>
      <c r="D92" s="173" t="s">
        <v>97</v>
      </c>
      <c r="E92" s="174">
        <v>37.5985</v>
      </c>
      <c r="F92" s="174">
        <v>0</v>
      </c>
      <c r="G92" s="175">
        <f>E92*F92</f>
        <v>0</v>
      </c>
      <c r="O92" s="169">
        <v>2</v>
      </c>
      <c r="AA92" s="147">
        <v>1</v>
      </c>
      <c r="AB92" s="147">
        <v>7</v>
      </c>
      <c r="AC92" s="147">
        <v>7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Z92" s="147">
        <v>0</v>
      </c>
    </row>
    <row r="93" spans="1:15" ht="409.5">
      <c r="A93" s="176"/>
      <c r="B93" s="177"/>
      <c r="C93" s="220" t="s">
        <v>200</v>
      </c>
      <c r="D93" s="221"/>
      <c r="E93" s="179">
        <v>0</v>
      </c>
      <c r="F93" s="180"/>
      <c r="G93" s="181"/>
      <c r="M93" s="178" t="s">
        <v>200</v>
      </c>
      <c r="O93" s="169"/>
    </row>
    <row r="94" spans="1:15" ht="409.5">
      <c r="A94" s="176"/>
      <c r="B94" s="177"/>
      <c r="C94" s="220" t="s">
        <v>201</v>
      </c>
      <c r="D94" s="221"/>
      <c r="E94" s="179">
        <v>5.7735</v>
      </c>
      <c r="F94" s="180"/>
      <c r="G94" s="181"/>
      <c r="M94" s="178" t="s">
        <v>201</v>
      </c>
      <c r="O94" s="169"/>
    </row>
    <row r="95" spans="1:15" ht="409.5">
      <c r="A95" s="176"/>
      <c r="B95" s="177"/>
      <c r="C95" s="220" t="s">
        <v>202</v>
      </c>
      <c r="D95" s="221"/>
      <c r="E95" s="179">
        <v>31.825</v>
      </c>
      <c r="F95" s="180"/>
      <c r="G95" s="181"/>
      <c r="M95" s="178" t="s">
        <v>202</v>
      </c>
      <c r="O95" s="169"/>
    </row>
    <row r="96" spans="1:104" ht="409.5">
      <c r="A96" s="170">
        <v>28</v>
      </c>
      <c r="B96" s="171" t="s">
        <v>203</v>
      </c>
      <c r="C96" s="172" t="s">
        <v>204</v>
      </c>
      <c r="D96" s="173" t="s">
        <v>154</v>
      </c>
      <c r="E96" s="174">
        <v>5</v>
      </c>
      <c r="F96" s="174">
        <v>0</v>
      </c>
      <c r="G96" s="175">
        <f>E96*F96</f>
        <v>0</v>
      </c>
      <c r="O96" s="169">
        <v>2</v>
      </c>
      <c r="AA96" s="147">
        <v>1</v>
      </c>
      <c r="AB96" s="147">
        <v>7</v>
      </c>
      <c r="AC96" s="147">
        <v>7</v>
      </c>
      <c r="AZ96" s="147">
        <v>1</v>
      </c>
      <c r="BA96" s="147">
        <f>IF(AZ96=1,G96,0)</f>
        <v>0</v>
      </c>
      <c r="BB96" s="147">
        <f>IF(AZ96=2,G96,0)</f>
        <v>0</v>
      </c>
      <c r="BC96" s="147">
        <f>IF(AZ96=3,G96,0)</f>
        <v>0</v>
      </c>
      <c r="BD96" s="147">
        <f>IF(AZ96=4,G96,0)</f>
        <v>0</v>
      </c>
      <c r="BE96" s="147">
        <f>IF(AZ96=5,G96,0)</f>
        <v>0</v>
      </c>
      <c r="CZ96" s="147">
        <v>0</v>
      </c>
    </row>
    <row r="97" spans="1:15" ht="409.5">
      <c r="A97" s="176"/>
      <c r="B97" s="177"/>
      <c r="C97" s="220" t="s">
        <v>205</v>
      </c>
      <c r="D97" s="221"/>
      <c r="E97" s="179">
        <v>5</v>
      </c>
      <c r="F97" s="180"/>
      <c r="G97" s="181"/>
      <c r="M97" s="178" t="s">
        <v>205</v>
      </c>
      <c r="O97" s="169"/>
    </row>
    <row r="98" spans="1:104" ht="409.5">
      <c r="A98" s="170">
        <v>29</v>
      </c>
      <c r="B98" s="171" t="s">
        <v>206</v>
      </c>
      <c r="C98" s="172" t="s">
        <v>207</v>
      </c>
      <c r="D98" s="173" t="s">
        <v>154</v>
      </c>
      <c r="E98" s="174">
        <v>1</v>
      </c>
      <c r="F98" s="174">
        <v>0</v>
      </c>
      <c r="G98" s="175">
        <f>E98*F98</f>
        <v>0</v>
      </c>
      <c r="O98" s="169">
        <v>2</v>
      </c>
      <c r="AA98" s="147">
        <v>1</v>
      </c>
      <c r="AB98" s="147">
        <v>7</v>
      </c>
      <c r="AC98" s="147">
        <v>7</v>
      </c>
      <c r="AZ98" s="147">
        <v>1</v>
      </c>
      <c r="BA98" s="147">
        <f>IF(AZ98=1,G98,0)</f>
        <v>0</v>
      </c>
      <c r="BB98" s="147">
        <f>IF(AZ98=2,G98,0)</f>
        <v>0</v>
      </c>
      <c r="BC98" s="147">
        <f>IF(AZ98=3,G98,0)</f>
        <v>0</v>
      </c>
      <c r="BD98" s="147">
        <f>IF(AZ98=4,G98,0)</f>
        <v>0</v>
      </c>
      <c r="BE98" s="147">
        <f>IF(AZ98=5,G98,0)</f>
        <v>0</v>
      </c>
      <c r="CZ98" s="147">
        <v>0</v>
      </c>
    </row>
    <row r="99" spans="1:15" ht="409.5">
      <c r="A99" s="176"/>
      <c r="B99" s="177"/>
      <c r="C99" s="220" t="s">
        <v>208</v>
      </c>
      <c r="D99" s="221"/>
      <c r="E99" s="179">
        <v>1</v>
      </c>
      <c r="F99" s="180"/>
      <c r="G99" s="181"/>
      <c r="M99" s="178" t="s">
        <v>208</v>
      </c>
      <c r="O99" s="169"/>
    </row>
    <row r="100" spans="1:104" ht="409.5">
      <c r="A100" s="170">
        <v>30</v>
      </c>
      <c r="B100" s="171" t="s">
        <v>209</v>
      </c>
      <c r="C100" s="172" t="s">
        <v>210</v>
      </c>
      <c r="D100" s="173" t="s">
        <v>97</v>
      </c>
      <c r="E100" s="174">
        <v>1.54</v>
      </c>
      <c r="F100" s="174">
        <v>0</v>
      </c>
      <c r="G100" s="175">
        <f>E100*F100</f>
        <v>0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Z100" s="147">
        <v>0.00067</v>
      </c>
    </row>
    <row r="101" spans="1:15" ht="409.5">
      <c r="A101" s="176"/>
      <c r="B101" s="177"/>
      <c r="C101" s="220" t="s">
        <v>211</v>
      </c>
      <c r="D101" s="221"/>
      <c r="E101" s="179">
        <v>0</v>
      </c>
      <c r="F101" s="180"/>
      <c r="G101" s="181"/>
      <c r="M101" s="178" t="s">
        <v>211</v>
      </c>
      <c r="O101" s="169"/>
    </row>
    <row r="102" spans="1:15" ht="409.5">
      <c r="A102" s="176"/>
      <c r="B102" s="177"/>
      <c r="C102" s="220" t="s">
        <v>212</v>
      </c>
      <c r="D102" s="221"/>
      <c r="E102" s="179">
        <v>1.54</v>
      </c>
      <c r="F102" s="180"/>
      <c r="G102" s="181"/>
      <c r="M102" s="178" t="s">
        <v>212</v>
      </c>
      <c r="O102" s="169"/>
    </row>
    <row r="103" spans="1:104" ht="409.5">
      <c r="A103" s="170">
        <v>31</v>
      </c>
      <c r="B103" s="171" t="s">
        <v>213</v>
      </c>
      <c r="C103" s="172" t="s">
        <v>214</v>
      </c>
      <c r="D103" s="173" t="s">
        <v>154</v>
      </c>
      <c r="E103" s="174">
        <v>5</v>
      </c>
      <c r="F103" s="174">
        <v>0</v>
      </c>
      <c r="G103" s="175">
        <f>E103*F103</f>
        <v>0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>IF(AZ103=1,G103,0)</f>
        <v>0</v>
      </c>
      <c r="BB103" s="147">
        <f>IF(AZ103=2,G103,0)</f>
        <v>0</v>
      </c>
      <c r="BC103" s="147">
        <f>IF(AZ103=3,G103,0)</f>
        <v>0</v>
      </c>
      <c r="BD103" s="147">
        <f>IF(AZ103=4,G103,0)</f>
        <v>0</v>
      </c>
      <c r="BE103" s="147">
        <f>IF(AZ103=5,G103,0)</f>
        <v>0</v>
      </c>
      <c r="CZ103" s="147">
        <v>0</v>
      </c>
    </row>
    <row r="104" spans="1:15" ht="409.5">
      <c r="A104" s="176"/>
      <c r="B104" s="177"/>
      <c r="C104" s="220" t="s">
        <v>215</v>
      </c>
      <c r="D104" s="221"/>
      <c r="E104" s="179">
        <v>5</v>
      </c>
      <c r="F104" s="180"/>
      <c r="G104" s="181"/>
      <c r="M104" s="178" t="s">
        <v>215</v>
      </c>
      <c r="O104" s="169"/>
    </row>
    <row r="105" spans="1:104" ht="409.5">
      <c r="A105" s="170">
        <v>32</v>
      </c>
      <c r="B105" s="171" t="s">
        <v>216</v>
      </c>
      <c r="C105" s="172" t="s">
        <v>217</v>
      </c>
      <c r="D105" s="173" t="s">
        <v>97</v>
      </c>
      <c r="E105" s="174">
        <v>7.6</v>
      </c>
      <c r="F105" s="174">
        <v>0</v>
      </c>
      <c r="G105" s="175">
        <f>E105*F105</f>
        <v>0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>IF(AZ105=1,G105,0)</f>
        <v>0</v>
      </c>
      <c r="BB105" s="147">
        <f>IF(AZ105=2,G105,0)</f>
        <v>0</v>
      </c>
      <c r="BC105" s="147">
        <f>IF(AZ105=3,G105,0)</f>
        <v>0</v>
      </c>
      <c r="BD105" s="147">
        <f>IF(AZ105=4,G105,0)</f>
        <v>0</v>
      </c>
      <c r="BE105" s="147">
        <f>IF(AZ105=5,G105,0)</f>
        <v>0</v>
      </c>
      <c r="CZ105" s="147">
        <v>0.00117</v>
      </c>
    </row>
    <row r="106" spans="1:15" ht="409.5">
      <c r="A106" s="176"/>
      <c r="B106" s="177"/>
      <c r="C106" s="220" t="s">
        <v>218</v>
      </c>
      <c r="D106" s="221"/>
      <c r="E106" s="179">
        <v>7.6</v>
      </c>
      <c r="F106" s="180"/>
      <c r="G106" s="181"/>
      <c r="M106" s="178" t="s">
        <v>218</v>
      </c>
      <c r="O106" s="169"/>
    </row>
    <row r="107" spans="1:104" ht="22.5">
      <c r="A107" s="170">
        <v>33</v>
      </c>
      <c r="B107" s="171" t="s">
        <v>219</v>
      </c>
      <c r="C107" s="172" t="s">
        <v>220</v>
      </c>
      <c r="D107" s="173" t="s">
        <v>154</v>
      </c>
      <c r="E107" s="174">
        <v>1</v>
      </c>
      <c r="F107" s="174">
        <v>0</v>
      </c>
      <c r="G107" s="175">
        <f>E107*F107</f>
        <v>0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>IF(AZ107=1,G107,0)</f>
        <v>0</v>
      </c>
      <c r="BB107" s="147">
        <f>IF(AZ107=2,G107,0)</f>
        <v>0</v>
      </c>
      <c r="BC107" s="147">
        <f>IF(AZ107=3,G107,0)</f>
        <v>0</v>
      </c>
      <c r="BD107" s="147">
        <f>IF(AZ107=4,G107,0)</f>
        <v>0</v>
      </c>
      <c r="BE107" s="147">
        <f>IF(AZ107=5,G107,0)</f>
        <v>0</v>
      </c>
      <c r="CZ107" s="147">
        <v>0.00133</v>
      </c>
    </row>
    <row r="108" spans="1:15" ht="409.5">
      <c r="A108" s="176"/>
      <c r="B108" s="177"/>
      <c r="C108" s="220" t="s">
        <v>221</v>
      </c>
      <c r="D108" s="221"/>
      <c r="E108" s="179">
        <v>0</v>
      </c>
      <c r="F108" s="180"/>
      <c r="G108" s="181"/>
      <c r="M108" s="178" t="s">
        <v>221</v>
      </c>
      <c r="O108" s="169"/>
    </row>
    <row r="109" spans="1:15" ht="409.5">
      <c r="A109" s="176"/>
      <c r="B109" s="177"/>
      <c r="C109" s="220" t="s">
        <v>222</v>
      </c>
      <c r="D109" s="221"/>
      <c r="E109" s="179">
        <v>1</v>
      </c>
      <c r="F109" s="180"/>
      <c r="G109" s="181"/>
      <c r="M109" s="178" t="s">
        <v>222</v>
      </c>
      <c r="O109" s="169"/>
    </row>
    <row r="110" spans="1:104" ht="409.5">
      <c r="A110" s="170">
        <v>34</v>
      </c>
      <c r="B110" s="171" t="s">
        <v>223</v>
      </c>
      <c r="C110" s="172" t="s">
        <v>224</v>
      </c>
      <c r="D110" s="173" t="s">
        <v>97</v>
      </c>
      <c r="E110" s="174">
        <v>41.445</v>
      </c>
      <c r="F110" s="174">
        <v>0</v>
      </c>
      <c r="G110" s="175">
        <f>E110*F110</f>
        <v>0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Z110" s="147">
        <v>0</v>
      </c>
    </row>
    <row r="111" spans="1:15" ht="409.5">
      <c r="A111" s="176"/>
      <c r="B111" s="177"/>
      <c r="C111" s="220" t="s">
        <v>225</v>
      </c>
      <c r="D111" s="221"/>
      <c r="E111" s="179">
        <v>41.445</v>
      </c>
      <c r="F111" s="180"/>
      <c r="G111" s="181"/>
      <c r="M111" s="178" t="s">
        <v>225</v>
      </c>
      <c r="O111" s="169"/>
    </row>
    <row r="112" spans="1:104" ht="409.5">
      <c r="A112" s="170">
        <v>35</v>
      </c>
      <c r="B112" s="171" t="s">
        <v>226</v>
      </c>
      <c r="C112" s="172" t="s">
        <v>227</v>
      </c>
      <c r="D112" s="173" t="s">
        <v>97</v>
      </c>
      <c r="E112" s="174">
        <v>113.4275</v>
      </c>
      <c r="F112" s="174">
        <v>0</v>
      </c>
      <c r="G112" s="175">
        <f>E112*F112</f>
        <v>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Z112" s="147">
        <v>0</v>
      </c>
    </row>
    <row r="113" spans="1:15" ht="409.5">
      <c r="A113" s="176"/>
      <c r="B113" s="177"/>
      <c r="C113" s="220" t="s">
        <v>228</v>
      </c>
      <c r="D113" s="221"/>
      <c r="E113" s="179">
        <v>113.4275</v>
      </c>
      <c r="F113" s="180"/>
      <c r="G113" s="181"/>
      <c r="M113" s="178" t="s">
        <v>228</v>
      </c>
      <c r="O113" s="169"/>
    </row>
    <row r="114" spans="1:104" ht="409.5">
      <c r="A114" s="170">
        <v>36</v>
      </c>
      <c r="B114" s="171" t="s">
        <v>229</v>
      </c>
      <c r="C114" s="172" t="s">
        <v>230</v>
      </c>
      <c r="D114" s="173" t="s">
        <v>97</v>
      </c>
      <c r="E114" s="174">
        <v>3.9</v>
      </c>
      <c r="F114" s="174">
        <v>0</v>
      </c>
      <c r="G114" s="175">
        <f>E114*F114</f>
        <v>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Z114" s="147">
        <v>0</v>
      </c>
    </row>
    <row r="115" spans="1:15" ht="409.5">
      <c r="A115" s="176"/>
      <c r="B115" s="177"/>
      <c r="C115" s="220" t="s">
        <v>231</v>
      </c>
      <c r="D115" s="221"/>
      <c r="E115" s="179">
        <v>0</v>
      </c>
      <c r="F115" s="180"/>
      <c r="G115" s="181"/>
      <c r="M115" s="178" t="s">
        <v>231</v>
      </c>
      <c r="O115" s="169"/>
    </row>
    <row r="116" spans="1:15" ht="409.5">
      <c r="A116" s="176"/>
      <c r="B116" s="177"/>
      <c r="C116" s="220" t="s">
        <v>232</v>
      </c>
      <c r="D116" s="221"/>
      <c r="E116" s="179">
        <v>3.9</v>
      </c>
      <c r="F116" s="180"/>
      <c r="G116" s="181"/>
      <c r="M116" s="178" t="s">
        <v>232</v>
      </c>
      <c r="O116" s="169"/>
    </row>
    <row r="117" spans="1:104" ht="409.5">
      <c r="A117" s="170">
        <v>37</v>
      </c>
      <c r="B117" s="171" t="s">
        <v>233</v>
      </c>
      <c r="C117" s="172" t="s">
        <v>234</v>
      </c>
      <c r="D117" s="173" t="s">
        <v>97</v>
      </c>
      <c r="E117" s="174">
        <v>1.68</v>
      </c>
      <c r="F117" s="174">
        <v>0</v>
      </c>
      <c r="G117" s="175">
        <f>E117*F117</f>
        <v>0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>IF(AZ117=1,G117,0)</f>
        <v>0</v>
      </c>
      <c r="BB117" s="147">
        <f>IF(AZ117=2,G117,0)</f>
        <v>0</v>
      </c>
      <c r="BC117" s="147">
        <f>IF(AZ117=3,G117,0)</f>
        <v>0</v>
      </c>
      <c r="BD117" s="147">
        <f>IF(AZ117=4,G117,0)</f>
        <v>0</v>
      </c>
      <c r="BE117" s="147">
        <f>IF(AZ117=5,G117,0)</f>
        <v>0</v>
      </c>
      <c r="CZ117" s="147">
        <v>0</v>
      </c>
    </row>
    <row r="118" spans="1:15" ht="409.5">
      <c r="A118" s="176"/>
      <c r="B118" s="177"/>
      <c r="C118" s="220" t="s">
        <v>235</v>
      </c>
      <c r="D118" s="221"/>
      <c r="E118" s="179">
        <v>0</v>
      </c>
      <c r="F118" s="180"/>
      <c r="G118" s="181"/>
      <c r="M118" s="178" t="s">
        <v>235</v>
      </c>
      <c r="O118" s="169"/>
    </row>
    <row r="119" spans="1:15" ht="409.5">
      <c r="A119" s="176"/>
      <c r="B119" s="177"/>
      <c r="C119" s="220" t="s">
        <v>236</v>
      </c>
      <c r="D119" s="221"/>
      <c r="E119" s="179">
        <v>1.68</v>
      </c>
      <c r="F119" s="180"/>
      <c r="G119" s="181"/>
      <c r="M119" s="178" t="s">
        <v>236</v>
      </c>
      <c r="O119" s="169"/>
    </row>
    <row r="120" spans="1:104" ht="409.5">
      <c r="A120" s="170">
        <v>38</v>
      </c>
      <c r="B120" s="171" t="s">
        <v>237</v>
      </c>
      <c r="C120" s="172" t="s">
        <v>238</v>
      </c>
      <c r="D120" s="173" t="s">
        <v>97</v>
      </c>
      <c r="E120" s="174">
        <v>8.98</v>
      </c>
      <c r="F120" s="174">
        <v>0</v>
      </c>
      <c r="G120" s="175">
        <f>E120*F120</f>
        <v>0</v>
      </c>
      <c r="O120" s="169">
        <v>2</v>
      </c>
      <c r="AA120" s="147">
        <v>1</v>
      </c>
      <c r="AB120" s="147">
        <v>1</v>
      </c>
      <c r="AC120" s="147">
        <v>1</v>
      </c>
      <c r="AZ120" s="147">
        <v>1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Z120" s="147">
        <v>0</v>
      </c>
    </row>
    <row r="121" spans="1:15" ht="409.5">
      <c r="A121" s="176"/>
      <c r="B121" s="177"/>
      <c r="C121" s="220" t="s">
        <v>235</v>
      </c>
      <c r="D121" s="221"/>
      <c r="E121" s="179">
        <v>0</v>
      </c>
      <c r="F121" s="180"/>
      <c r="G121" s="181"/>
      <c r="M121" s="178" t="s">
        <v>235</v>
      </c>
      <c r="O121" s="169"/>
    </row>
    <row r="122" spans="1:15" ht="409.5">
      <c r="A122" s="176"/>
      <c r="B122" s="177"/>
      <c r="C122" s="220" t="s">
        <v>239</v>
      </c>
      <c r="D122" s="221"/>
      <c r="E122" s="179">
        <v>8.98</v>
      </c>
      <c r="F122" s="180"/>
      <c r="G122" s="181"/>
      <c r="M122" s="178" t="s">
        <v>239</v>
      </c>
      <c r="O122" s="169"/>
    </row>
    <row r="123" spans="1:104" ht="409.5">
      <c r="A123" s="170">
        <v>39</v>
      </c>
      <c r="B123" s="171" t="s">
        <v>240</v>
      </c>
      <c r="C123" s="172" t="s">
        <v>241</v>
      </c>
      <c r="D123" s="173" t="s">
        <v>97</v>
      </c>
      <c r="E123" s="174">
        <v>10.301</v>
      </c>
      <c r="F123" s="174">
        <v>0</v>
      </c>
      <c r="G123" s="175">
        <f>E123*F123</f>
        <v>0</v>
      </c>
      <c r="O123" s="169">
        <v>2</v>
      </c>
      <c r="AA123" s="147">
        <v>1</v>
      </c>
      <c r="AB123" s="147">
        <v>1</v>
      </c>
      <c r="AC123" s="147">
        <v>1</v>
      </c>
      <c r="AZ123" s="147">
        <v>1</v>
      </c>
      <c r="BA123" s="147">
        <f>IF(AZ123=1,G123,0)</f>
        <v>0</v>
      </c>
      <c r="BB123" s="147">
        <f>IF(AZ123=2,G123,0)</f>
        <v>0</v>
      </c>
      <c r="BC123" s="147">
        <f>IF(AZ123=3,G123,0)</f>
        <v>0</v>
      </c>
      <c r="BD123" s="147">
        <f>IF(AZ123=4,G123,0)</f>
        <v>0</v>
      </c>
      <c r="BE123" s="147">
        <f>IF(AZ123=5,G123,0)</f>
        <v>0</v>
      </c>
      <c r="CZ123" s="147">
        <v>0</v>
      </c>
    </row>
    <row r="124" spans="1:15" ht="409.5">
      <c r="A124" s="176"/>
      <c r="B124" s="177"/>
      <c r="C124" s="220" t="s">
        <v>242</v>
      </c>
      <c r="D124" s="221"/>
      <c r="E124" s="179">
        <v>0</v>
      </c>
      <c r="F124" s="180"/>
      <c r="G124" s="181"/>
      <c r="M124" s="178" t="s">
        <v>242</v>
      </c>
      <c r="O124" s="169"/>
    </row>
    <row r="125" spans="1:15" ht="409.5">
      <c r="A125" s="176"/>
      <c r="B125" s="177"/>
      <c r="C125" s="220" t="s">
        <v>243</v>
      </c>
      <c r="D125" s="221"/>
      <c r="E125" s="179">
        <v>10.301</v>
      </c>
      <c r="F125" s="180"/>
      <c r="G125" s="181"/>
      <c r="M125" s="178" t="s">
        <v>243</v>
      </c>
      <c r="O125" s="169"/>
    </row>
    <row r="126" spans="1:104" ht="409.5">
      <c r="A126" s="170">
        <v>40</v>
      </c>
      <c r="B126" s="171" t="s">
        <v>244</v>
      </c>
      <c r="C126" s="172" t="s">
        <v>245</v>
      </c>
      <c r="D126" s="173" t="s">
        <v>246</v>
      </c>
      <c r="E126" s="174">
        <v>5.7643785</v>
      </c>
      <c r="F126" s="174">
        <v>0</v>
      </c>
      <c r="G126" s="175">
        <f aca="true" t="shared" si="0" ref="G126:G131">E126*F126</f>
        <v>0</v>
      </c>
      <c r="O126" s="169">
        <v>2</v>
      </c>
      <c r="AA126" s="147">
        <v>8</v>
      </c>
      <c r="AB126" s="147">
        <v>0</v>
      </c>
      <c r="AC126" s="147">
        <v>3</v>
      </c>
      <c r="AZ126" s="147">
        <v>1</v>
      </c>
      <c r="BA126" s="147">
        <f aca="true" t="shared" si="1" ref="BA126:BA131">IF(AZ126=1,G126,0)</f>
        <v>0</v>
      </c>
      <c r="BB126" s="147">
        <f aca="true" t="shared" si="2" ref="BB126:BB131">IF(AZ126=2,G126,0)</f>
        <v>0</v>
      </c>
      <c r="BC126" s="147">
        <f aca="true" t="shared" si="3" ref="BC126:BC131">IF(AZ126=3,G126,0)</f>
        <v>0</v>
      </c>
      <c r="BD126" s="147">
        <f aca="true" t="shared" si="4" ref="BD126:BD131">IF(AZ126=4,G126,0)</f>
        <v>0</v>
      </c>
      <c r="BE126" s="147">
        <f aca="true" t="shared" si="5" ref="BE126:BE131">IF(AZ126=5,G126,0)</f>
        <v>0</v>
      </c>
      <c r="CZ126" s="147">
        <v>0</v>
      </c>
    </row>
    <row r="127" spans="1:104" ht="409.5">
      <c r="A127" s="170">
        <v>41</v>
      </c>
      <c r="B127" s="171" t="s">
        <v>247</v>
      </c>
      <c r="C127" s="172" t="s">
        <v>248</v>
      </c>
      <c r="D127" s="173" t="s">
        <v>246</v>
      </c>
      <c r="E127" s="174">
        <v>5.7643785</v>
      </c>
      <c r="F127" s="174">
        <v>0</v>
      </c>
      <c r="G127" s="175">
        <f t="shared" si="0"/>
        <v>0</v>
      </c>
      <c r="O127" s="169">
        <v>2</v>
      </c>
      <c r="AA127" s="147">
        <v>8</v>
      </c>
      <c r="AB127" s="147">
        <v>0</v>
      </c>
      <c r="AC127" s="147">
        <v>3</v>
      </c>
      <c r="AZ127" s="147">
        <v>1</v>
      </c>
      <c r="BA127" s="147">
        <f t="shared" si="1"/>
        <v>0</v>
      </c>
      <c r="BB127" s="147">
        <f t="shared" si="2"/>
        <v>0</v>
      </c>
      <c r="BC127" s="147">
        <f t="shared" si="3"/>
        <v>0</v>
      </c>
      <c r="BD127" s="147">
        <f t="shared" si="4"/>
        <v>0</v>
      </c>
      <c r="BE127" s="147">
        <f t="shared" si="5"/>
        <v>0</v>
      </c>
      <c r="CZ127" s="147">
        <v>0</v>
      </c>
    </row>
    <row r="128" spans="1:104" ht="409.5">
      <c r="A128" s="170">
        <v>42</v>
      </c>
      <c r="B128" s="171" t="s">
        <v>249</v>
      </c>
      <c r="C128" s="172" t="s">
        <v>250</v>
      </c>
      <c r="D128" s="173" t="s">
        <v>246</v>
      </c>
      <c r="E128" s="174">
        <v>51.8794065</v>
      </c>
      <c r="F128" s="174">
        <v>0</v>
      </c>
      <c r="G128" s="175">
        <f t="shared" si="0"/>
        <v>0</v>
      </c>
      <c r="O128" s="169">
        <v>2</v>
      </c>
      <c r="AA128" s="147">
        <v>8</v>
      </c>
      <c r="AB128" s="147">
        <v>0</v>
      </c>
      <c r="AC128" s="147">
        <v>3</v>
      </c>
      <c r="AZ128" s="147">
        <v>1</v>
      </c>
      <c r="BA128" s="147">
        <f t="shared" si="1"/>
        <v>0</v>
      </c>
      <c r="BB128" s="147">
        <f t="shared" si="2"/>
        <v>0</v>
      </c>
      <c r="BC128" s="147">
        <f t="shared" si="3"/>
        <v>0</v>
      </c>
      <c r="BD128" s="147">
        <f t="shared" si="4"/>
        <v>0</v>
      </c>
      <c r="BE128" s="147">
        <f t="shared" si="5"/>
        <v>0</v>
      </c>
      <c r="CZ128" s="147">
        <v>0</v>
      </c>
    </row>
    <row r="129" spans="1:104" ht="409.5">
      <c r="A129" s="170">
        <v>43</v>
      </c>
      <c r="B129" s="171" t="s">
        <v>251</v>
      </c>
      <c r="C129" s="172" t="s">
        <v>252</v>
      </c>
      <c r="D129" s="173" t="s">
        <v>246</v>
      </c>
      <c r="E129" s="174">
        <v>5.7643785</v>
      </c>
      <c r="F129" s="174">
        <v>0</v>
      </c>
      <c r="G129" s="175">
        <f t="shared" si="0"/>
        <v>0</v>
      </c>
      <c r="O129" s="169">
        <v>2</v>
      </c>
      <c r="AA129" s="147">
        <v>8</v>
      </c>
      <c r="AB129" s="147">
        <v>0</v>
      </c>
      <c r="AC129" s="147">
        <v>3</v>
      </c>
      <c r="AZ129" s="147">
        <v>1</v>
      </c>
      <c r="BA129" s="147">
        <f t="shared" si="1"/>
        <v>0</v>
      </c>
      <c r="BB129" s="147">
        <f t="shared" si="2"/>
        <v>0</v>
      </c>
      <c r="BC129" s="147">
        <f t="shared" si="3"/>
        <v>0</v>
      </c>
      <c r="BD129" s="147">
        <f t="shared" si="4"/>
        <v>0</v>
      </c>
      <c r="BE129" s="147">
        <f t="shared" si="5"/>
        <v>0</v>
      </c>
      <c r="CZ129" s="147">
        <v>0</v>
      </c>
    </row>
    <row r="130" spans="1:104" ht="409.5">
      <c r="A130" s="170">
        <v>44</v>
      </c>
      <c r="B130" s="171" t="s">
        <v>253</v>
      </c>
      <c r="C130" s="172" t="s">
        <v>254</v>
      </c>
      <c r="D130" s="173" t="s">
        <v>246</v>
      </c>
      <c r="E130" s="174">
        <v>23.057514</v>
      </c>
      <c r="F130" s="174">
        <v>0</v>
      </c>
      <c r="G130" s="175">
        <f t="shared" si="0"/>
        <v>0</v>
      </c>
      <c r="O130" s="169">
        <v>2</v>
      </c>
      <c r="AA130" s="147">
        <v>8</v>
      </c>
      <c r="AB130" s="147">
        <v>0</v>
      </c>
      <c r="AC130" s="147">
        <v>3</v>
      </c>
      <c r="AZ130" s="147">
        <v>1</v>
      </c>
      <c r="BA130" s="147">
        <f t="shared" si="1"/>
        <v>0</v>
      </c>
      <c r="BB130" s="147">
        <f t="shared" si="2"/>
        <v>0</v>
      </c>
      <c r="BC130" s="147">
        <f t="shared" si="3"/>
        <v>0</v>
      </c>
      <c r="BD130" s="147">
        <f t="shared" si="4"/>
        <v>0</v>
      </c>
      <c r="BE130" s="147">
        <f t="shared" si="5"/>
        <v>0</v>
      </c>
      <c r="CZ130" s="147">
        <v>0</v>
      </c>
    </row>
    <row r="131" spans="1:104" ht="409.5">
      <c r="A131" s="170">
        <v>45</v>
      </c>
      <c r="B131" s="171" t="s">
        <v>255</v>
      </c>
      <c r="C131" s="172" t="s">
        <v>256</v>
      </c>
      <c r="D131" s="173" t="s">
        <v>246</v>
      </c>
      <c r="E131" s="174">
        <v>5.7643785</v>
      </c>
      <c r="F131" s="174">
        <v>0</v>
      </c>
      <c r="G131" s="175">
        <f t="shared" si="0"/>
        <v>0</v>
      </c>
      <c r="O131" s="169">
        <v>2</v>
      </c>
      <c r="AA131" s="147">
        <v>8</v>
      </c>
      <c r="AB131" s="147">
        <v>0</v>
      </c>
      <c r="AC131" s="147">
        <v>3</v>
      </c>
      <c r="AZ131" s="147">
        <v>1</v>
      </c>
      <c r="BA131" s="147">
        <f t="shared" si="1"/>
        <v>0</v>
      </c>
      <c r="BB131" s="147">
        <f t="shared" si="2"/>
        <v>0</v>
      </c>
      <c r="BC131" s="147">
        <f t="shared" si="3"/>
        <v>0</v>
      </c>
      <c r="BD131" s="147">
        <f t="shared" si="4"/>
        <v>0</v>
      </c>
      <c r="BE131" s="147">
        <f t="shared" si="5"/>
        <v>0</v>
      </c>
      <c r="CZ131" s="147">
        <v>0</v>
      </c>
    </row>
    <row r="132" spans="1:57" ht="409.5">
      <c r="A132" s="182"/>
      <c r="B132" s="183" t="s">
        <v>73</v>
      </c>
      <c r="C132" s="184" t="str">
        <f>CONCATENATE(B91," ",C91)</f>
        <v>96 Bourání konstrukcí</v>
      </c>
      <c r="D132" s="182"/>
      <c r="E132" s="185"/>
      <c r="F132" s="185"/>
      <c r="G132" s="186">
        <f>SUM(G91:G131)</f>
        <v>0</v>
      </c>
      <c r="O132" s="169">
        <v>4</v>
      </c>
      <c r="BA132" s="187">
        <f>SUM(BA91:BA131)</f>
        <v>0</v>
      </c>
      <c r="BB132" s="187">
        <f>SUM(BB91:BB131)</f>
        <v>0</v>
      </c>
      <c r="BC132" s="187">
        <f>SUM(BC91:BC131)</f>
        <v>0</v>
      </c>
      <c r="BD132" s="187">
        <f>SUM(BD91:BD131)</f>
        <v>0</v>
      </c>
      <c r="BE132" s="187">
        <f>SUM(BE91:BE131)</f>
        <v>0</v>
      </c>
    </row>
    <row r="133" spans="1:15" ht="409.5">
      <c r="A133" s="162" t="s">
        <v>72</v>
      </c>
      <c r="B133" s="163" t="s">
        <v>257</v>
      </c>
      <c r="C133" s="164" t="s">
        <v>258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409.5">
      <c r="A134" s="170">
        <v>46</v>
      </c>
      <c r="B134" s="171" t="s">
        <v>259</v>
      </c>
      <c r="C134" s="172" t="s">
        <v>260</v>
      </c>
      <c r="D134" s="173" t="s">
        <v>246</v>
      </c>
      <c r="E134" s="174">
        <v>5.55019</v>
      </c>
      <c r="F134" s="174">
        <v>0</v>
      </c>
      <c r="G134" s="175">
        <f>E134*F134</f>
        <v>0</v>
      </c>
      <c r="O134" s="169">
        <v>2</v>
      </c>
      <c r="AA134" s="147">
        <v>7</v>
      </c>
      <c r="AB134" s="147">
        <v>1</v>
      </c>
      <c r="AC134" s="147">
        <v>2</v>
      </c>
      <c r="AZ134" s="147">
        <v>1</v>
      </c>
      <c r="BA134" s="147">
        <f>IF(AZ134=1,G134,0)</f>
        <v>0</v>
      </c>
      <c r="BB134" s="147">
        <f>IF(AZ134=2,G134,0)</f>
        <v>0</v>
      </c>
      <c r="BC134" s="147">
        <f>IF(AZ134=3,G134,0)</f>
        <v>0</v>
      </c>
      <c r="BD134" s="147">
        <f>IF(AZ134=4,G134,0)</f>
        <v>0</v>
      </c>
      <c r="BE134" s="147">
        <f>IF(AZ134=5,G134,0)</f>
        <v>0</v>
      </c>
      <c r="CZ134" s="147">
        <v>0</v>
      </c>
    </row>
    <row r="135" spans="1:57" ht="409.5">
      <c r="A135" s="182"/>
      <c r="B135" s="183" t="s">
        <v>73</v>
      </c>
      <c r="C135" s="184" t="str">
        <f>CONCATENATE(B133," ",C133)</f>
        <v>99 Staveništní přesun hmot</v>
      </c>
      <c r="D135" s="182"/>
      <c r="E135" s="185"/>
      <c r="F135" s="185"/>
      <c r="G135" s="186">
        <f>SUM(G133:G134)</f>
        <v>0</v>
      </c>
      <c r="O135" s="169">
        <v>4</v>
      </c>
      <c r="BA135" s="187">
        <f>SUM(BA133:BA134)</f>
        <v>0</v>
      </c>
      <c r="BB135" s="187">
        <f>SUM(BB133:BB134)</f>
        <v>0</v>
      </c>
      <c r="BC135" s="187">
        <f>SUM(BC133:BC134)</f>
        <v>0</v>
      </c>
      <c r="BD135" s="187">
        <f>SUM(BD133:BD134)</f>
        <v>0</v>
      </c>
      <c r="BE135" s="187">
        <f>SUM(BE133:BE134)</f>
        <v>0</v>
      </c>
    </row>
    <row r="136" spans="1:15" ht="409.5">
      <c r="A136" s="162" t="s">
        <v>72</v>
      </c>
      <c r="B136" s="163" t="s">
        <v>261</v>
      </c>
      <c r="C136" s="164" t="s">
        <v>262</v>
      </c>
      <c r="D136" s="165"/>
      <c r="E136" s="166"/>
      <c r="F136" s="166"/>
      <c r="G136" s="167"/>
      <c r="H136" s="168"/>
      <c r="I136" s="168"/>
      <c r="O136" s="169">
        <v>1</v>
      </c>
    </row>
    <row r="137" spans="1:104" ht="22.5">
      <c r="A137" s="170">
        <v>47</v>
      </c>
      <c r="B137" s="171" t="s">
        <v>263</v>
      </c>
      <c r="C137" s="172" t="s">
        <v>264</v>
      </c>
      <c r="D137" s="173" t="s">
        <v>97</v>
      </c>
      <c r="E137" s="174">
        <v>10.425</v>
      </c>
      <c r="F137" s="174">
        <v>0</v>
      </c>
      <c r="G137" s="175">
        <f>E137*F137</f>
        <v>0</v>
      </c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>IF(AZ137=1,G137,0)</f>
        <v>0</v>
      </c>
      <c r="BB137" s="147">
        <f>IF(AZ137=2,G137,0)</f>
        <v>0</v>
      </c>
      <c r="BC137" s="147">
        <f>IF(AZ137=3,G137,0)</f>
        <v>0</v>
      </c>
      <c r="BD137" s="147">
        <f>IF(AZ137=4,G137,0)</f>
        <v>0</v>
      </c>
      <c r="BE137" s="147">
        <f>IF(AZ137=5,G137,0)</f>
        <v>0</v>
      </c>
      <c r="CZ137" s="147">
        <v>0.0012</v>
      </c>
    </row>
    <row r="138" spans="1:15" ht="409.5">
      <c r="A138" s="176"/>
      <c r="B138" s="177"/>
      <c r="C138" s="220" t="s">
        <v>265</v>
      </c>
      <c r="D138" s="221"/>
      <c r="E138" s="179">
        <v>10.425</v>
      </c>
      <c r="F138" s="180"/>
      <c r="G138" s="181"/>
      <c r="M138" s="178" t="s">
        <v>265</v>
      </c>
      <c r="O138" s="169"/>
    </row>
    <row r="139" spans="1:104" ht="22.5">
      <c r="A139" s="170">
        <v>48</v>
      </c>
      <c r="B139" s="171" t="s">
        <v>266</v>
      </c>
      <c r="C139" s="172" t="s">
        <v>267</v>
      </c>
      <c r="D139" s="173" t="s">
        <v>93</v>
      </c>
      <c r="E139" s="174">
        <v>11.2</v>
      </c>
      <c r="F139" s="174">
        <v>0</v>
      </c>
      <c r="G139" s="175">
        <f>E139*F139</f>
        <v>0</v>
      </c>
      <c r="O139" s="169">
        <v>2</v>
      </c>
      <c r="AA139" s="147">
        <v>1</v>
      </c>
      <c r="AB139" s="147">
        <v>7</v>
      </c>
      <c r="AC139" s="147">
        <v>7</v>
      </c>
      <c r="AZ139" s="147">
        <v>2</v>
      </c>
      <c r="BA139" s="147">
        <f>IF(AZ139=1,G139,0)</f>
        <v>0</v>
      </c>
      <c r="BB139" s="147">
        <f>IF(AZ139=2,G139,0)</f>
        <v>0</v>
      </c>
      <c r="BC139" s="147">
        <f>IF(AZ139=3,G139,0)</f>
        <v>0</v>
      </c>
      <c r="BD139" s="147">
        <f>IF(AZ139=4,G139,0)</f>
        <v>0</v>
      </c>
      <c r="BE139" s="147">
        <f>IF(AZ139=5,G139,0)</f>
        <v>0</v>
      </c>
      <c r="CZ139" s="147">
        <v>0</v>
      </c>
    </row>
    <row r="140" spans="1:15" ht="409.5">
      <c r="A140" s="176"/>
      <c r="B140" s="177"/>
      <c r="C140" s="220" t="s">
        <v>268</v>
      </c>
      <c r="D140" s="221"/>
      <c r="E140" s="179">
        <v>11.2</v>
      </c>
      <c r="F140" s="180"/>
      <c r="G140" s="181"/>
      <c r="M140" s="178" t="s">
        <v>268</v>
      </c>
      <c r="O140" s="169"/>
    </row>
    <row r="141" spans="1:104" ht="409.5">
      <c r="A141" s="170">
        <v>49</v>
      </c>
      <c r="B141" s="171" t="s">
        <v>269</v>
      </c>
      <c r="C141" s="172" t="s">
        <v>270</v>
      </c>
      <c r="D141" s="173" t="s">
        <v>154</v>
      </c>
      <c r="E141" s="174">
        <v>0.7582</v>
      </c>
      <c r="F141" s="174">
        <v>0</v>
      </c>
      <c r="G141" s="175">
        <f>E141*F141</f>
        <v>0</v>
      </c>
      <c r="O141" s="169">
        <v>2</v>
      </c>
      <c r="AA141" s="147">
        <v>3</v>
      </c>
      <c r="AB141" s="147">
        <v>7</v>
      </c>
      <c r="AC141" s="147" t="s">
        <v>269</v>
      </c>
      <c r="AZ141" s="147">
        <v>2</v>
      </c>
      <c r="BA141" s="147">
        <f>IF(AZ141=1,G141,0)</f>
        <v>0</v>
      </c>
      <c r="BB141" s="147">
        <f>IF(AZ141=2,G141,0)</f>
        <v>0</v>
      </c>
      <c r="BC141" s="147">
        <f>IF(AZ141=3,G141,0)</f>
        <v>0</v>
      </c>
      <c r="BD141" s="147">
        <f>IF(AZ141=4,G141,0)</f>
        <v>0</v>
      </c>
      <c r="BE141" s="147">
        <f>IF(AZ141=5,G141,0)</f>
        <v>0</v>
      </c>
      <c r="CZ141" s="147">
        <v>0.22</v>
      </c>
    </row>
    <row r="142" spans="1:15" ht="409.5">
      <c r="A142" s="176"/>
      <c r="B142" s="177"/>
      <c r="C142" s="220" t="s">
        <v>271</v>
      </c>
      <c r="D142" s="221"/>
      <c r="E142" s="179">
        <v>0.7582</v>
      </c>
      <c r="F142" s="180"/>
      <c r="G142" s="181"/>
      <c r="M142" s="178" t="s">
        <v>271</v>
      </c>
      <c r="O142" s="169"/>
    </row>
    <row r="143" spans="1:104" ht="409.5">
      <c r="A143" s="170">
        <v>50</v>
      </c>
      <c r="B143" s="171" t="s">
        <v>272</v>
      </c>
      <c r="C143" s="172" t="s">
        <v>273</v>
      </c>
      <c r="D143" s="173" t="s">
        <v>93</v>
      </c>
      <c r="E143" s="174">
        <v>11.76</v>
      </c>
      <c r="F143" s="174">
        <v>0</v>
      </c>
      <c r="G143" s="175">
        <f>E143*F143</f>
        <v>0</v>
      </c>
      <c r="O143" s="169">
        <v>2</v>
      </c>
      <c r="AA143" s="147">
        <v>3</v>
      </c>
      <c r="AB143" s="147">
        <v>7</v>
      </c>
      <c r="AC143" s="147" t="s">
        <v>272</v>
      </c>
      <c r="AZ143" s="147">
        <v>2</v>
      </c>
      <c r="BA143" s="147">
        <f>IF(AZ143=1,G143,0)</f>
        <v>0</v>
      </c>
      <c r="BB143" s="147">
        <f>IF(AZ143=2,G143,0)</f>
        <v>0</v>
      </c>
      <c r="BC143" s="147">
        <f>IF(AZ143=3,G143,0)</f>
        <v>0</v>
      </c>
      <c r="BD143" s="147">
        <f>IF(AZ143=4,G143,0)</f>
        <v>0</v>
      </c>
      <c r="BE143" s="147">
        <f>IF(AZ143=5,G143,0)</f>
        <v>0</v>
      </c>
      <c r="CZ143" s="147">
        <v>0</v>
      </c>
    </row>
    <row r="144" spans="1:15" ht="409.5">
      <c r="A144" s="176"/>
      <c r="B144" s="177"/>
      <c r="C144" s="220" t="s">
        <v>274</v>
      </c>
      <c r="D144" s="221"/>
      <c r="E144" s="179">
        <v>11.76</v>
      </c>
      <c r="F144" s="180"/>
      <c r="G144" s="181"/>
      <c r="M144" s="178" t="s">
        <v>274</v>
      </c>
      <c r="O144" s="169"/>
    </row>
    <row r="145" spans="1:104" ht="409.5">
      <c r="A145" s="170">
        <v>51</v>
      </c>
      <c r="B145" s="171" t="s">
        <v>275</v>
      </c>
      <c r="C145" s="172" t="s">
        <v>276</v>
      </c>
      <c r="D145" s="173" t="s">
        <v>61</v>
      </c>
      <c r="E145" s="174"/>
      <c r="F145" s="174">
        <v>0</v>
      </c>
      <c r="G145" s="175">
        <f>E145*F145</f>
        <v>0</v>
      </c>
      <c r="O145" s="169">
        <v>2</v>
      </c>
      <c r="AA145" s="147">
        <v>7</v>
      </c>
      <c r="AB145" s="147">
        <v>1002</v>
      </c>
      <c r="AC145" s="147">
        <v>5</v>
      </c>
      <c r="AZ145" s="147">
        <v>2</v>
      </c>
      <c r="BA145" s="147">
        <f>IF(AZ145=1,G145,0)</f>
        <v>0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Z145" s="147">
        <v>0</v>
      </c>
    </row>
    <row r="146" spans="1:57" ht="409.5">
      <c r="A146" s="182"/>
      <c r="B146" s="183" t="s">
        <v>73</v>
      </c>
      <c r="C146" s="184" t="str">
        <f>CONCATENATE(B136," ",C136)</f>
        <v>711 Izolace proti vodě</v>
      </c>
      <c r="D146" s="182"/>
      <c r="E146" s="185"/>
      <c r="F146" s="185"/>
      <c r="G146" s="186">
        <f>SUM(G136:G145)</f>
        <v>0</v>
      </c>
      <c r="O146" s="169">
        <v>4</v>
      </c>
      <c r="BA146" s="187">
        <f>SUM(BA136:BA145)</f>
        <v>0</v>
      </c>
      <c r="BB146" s="187">
        <f>SUM(BB136:BB145)</f>
        <v>0</v>
      </c>
      <c r="BC146" s="187">
        <f>SUM(BC136:BC145)</f>
        <v>0</v>
      </c>
      <c r="BD146" s="187">
        <f>SUM(BD136:BD145)</f>
        <v>0</v>
      </c>
      <c r="BE146" s="187">
        <f>SUM(BE136:BE145)</f>
        <v>0</v>
      </c>
    </row>
    <row r="147" spans="1:15" ht="409.5">
      <c r="A147" s="162" t="s">
        <v>72</v>
      </c>
      <c r="B147" s="163" t="s">
        <v>277</v>
      </c>
      <c r="C147" s="164" t="s">
        <v>278</v>
      </c>
      <c r="D147" s="165"/>
      <c r="E147" s="166"/>
      <c r="F147" s="166"/>
      <c r="G147" s="167"/>
      <c r="H147" s="168"/>
      <c r="I147" s="168"/>
      <c r="O147" s="169">
        <v>1</v>
      </c>
    </row>
    <row r="148" spans="1:104" ht="409.5">
      <c r="A148" s="170">
        <v>52</v>
      </c>
      <c r="B148" s="171" t="s">
        <v>279</v>
      </c>
      <c r="C148" s="172" t="s">
        <v>280</v>
      </c>
      <c r="D148" s="173" t="s">
        <v>97</v>
      </c>
      <c r="E148" s="174">
        <v>75.197</v>
      </c>
      <c r="F148" s="174">
        <v>0</v>
      </c>
      <c r="G148" s="175">
        <f>E148*F148</f>
        <v>0</v>
      </c>
      <c r="O148" s="169">
        <v>2</v>
      </c>
      <c r="AA148" s="147">
        <v>1</v>
      </c>
      <c r="AB148" s="147">
        <v>7</v>
      </c>
      <c r="AC148" s="147">
        <v>7</v>
      </c>
      <c r="AZ148" s="147">
        <v>2</v>
      </c>
      <c r="BA148" s="147">
        <f>IF(AZ148=1,G148,0)</f>
        <v>0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Z148" s="147">
        <v>0.0001</v>
      </c>
    </row>
    <row r="149" spans="1:15" ht="409.5">
      <c r="A149" s="176"/>
      <c r="B149" s="177"/>
      <c r="C149" s="220" t="s">
        <v>281</v>
      </c>
      <c r="D149" s="221"/>
      <c r="E149" s="179">
        <v>0</v>
      </c>
      <c r="F149" s="180"/>
      <c r="G149" s="181"/>
      <c r="M149" s="178" t="s">
        <v>281</v>
      </c>
      <c r="O149" s="169"/>
    </row>
    <row r="150" spans="1:15" ht="409.5">
      <c r="A150" s="176"/>
      <c r="B150" s="177"/>
      <c r="C150" s="222" t="s">
        <v>282</v>
      </c>
      <c r="D150" s="221"/>
      <c r="E150" s="199">
        <v>0</v>
      </c>
      <c r="F150" s="180"/>
      <c r="G150" s="181"/>
      <c r="M150" s="178" t="s">
        <v>282</v>
      </c>
      <c r="O150" s="169"/>
    </row>
    <row r="151" spans="1:15" ht="409.5">
      <c r="A151" s="176"/>
      <c r="B151" s="177"/>
      <c r="C151" s="222" t="s">
        <v>283</v>
      </c>
      <c r="D151" s="221"/>
      <c r="E151" s="199">
        <v>2.5335</v>
      </c>
      <c r="F151" s="180"/>
      <c r="G151" s="181"/>
      <c r="M151" s="178" t="s">
        <v>283</v>
      </c>
      <c r="O151" s="169"/>
    </row>
    <row r="152" spans="1:15" ht="409.5">
      <c r="A152" s="176"/>
      <c r="B152" s="177"/>
      <c r="C152" s="222" t="s">
        <v>202</v>
      </c>
      <c r="D152" s="221"/>
      <c r="E152" s="199">
        <v>31.825</v>
      </c>
      <c r="F152" s="180"/>
      <c r="G152" s="181"/>
      <c r="M152" s="178" t="s">
        <v>202</v>
      </c>
      <c r="O152" s="169"/>
    </row>
    <row r="153" spans="1:15" ht="409.5">
      <c r="A153" s="176"/>
      <c r="B153" s="177"/>
      <c r="C153" s="222" t="s">
        <v>284</v>
      </c>
      <c r="D153" s="221"/>
      <c r="E153" s="199">
        <v>0</v>
      </c>
      <c r="F153" s="180"/>
      <c r="G153" s="181"/>
      <c r="M153" s="178" t="s">
        <v>284</v>
      </c>
      <c r="O153" s="169"/>
    </row>
    <row r="154" spans="1:15" ht="409.5">
      <c r="A154" s="176"/>
      <c r="B154" s="177"/>
      <c r="C154" s="222" t="s">
        <v>285</v>
      </c>
      <c r="D154" s="221"/>
      <c r="E154" s="199">
        <v>3.24</v>
      </c>
      <c r="F154" s="180"/>
      <c r="G154" s="181"/>
      <c r="M154" s="178" t="s">
        <v>285</v>
      </c>
      <c r="O154" s="169"/>
    </row>
    <row r="155" spans="1:15" ht="409.5">
      <c r="A155" s="176"/>
      <c r="B155" s="177"/>
      <c r="C155" s="220" t="s">
        <v>286</v>
      </c>
      <c r="D155" s="221"/>
      <c r="E155" s="179">
        <v>37.5985</v>
      </c>
      <c r="F155" s="180"/>
      <c r="G155" s="181"/>
      <c r="M155" s="178" t="s">
        <v>286</v>
      </c>
      <c r="O155" s="169"/>
    </row>
    <row r="156" spans="1:15" ht="409.5">
      <c r="A156" s="176"/>
      <c r="B156" s="177"/>
      <c r="C156" s="220" t="s">
        <v>287</v>
      </c>
      <c r="D156" s="221"/>
      <c r="E156" s="179">
        <v>75.197</v>
      </c>
      <c r="F156" s="180"/>
      <c r="G156" s="181"/>
      <c r="M156" s="178" t="s">
        <v>287</v>
      </c>
      <c r="O156" s="169"/>
    </row>
    <row r="157" spans="1:104" ht="409.5">
      <c r="A157" s="170">
        <v>53</v>
      </c>
      <c r="B157" s="171" t="s">
        <v>288</v>
      </c>
      <c r="C157" s="172" t="s">
        <v>289</v>
      </c>
      <c r="D157" s="173" t="s">
        <v>97</v>
      </c>
      <c r="E157" s="174">
        <v>75.197</v>
      </c>
      <c r="F157" s="174">
        <v>0</v>
      </c>
      <c r="G157" s="175">
        <f>E157*F157</f>
        <v>0</v>
      </c>
      <c r="O157" s="169">
        <v>2</v>
      </c>
      <c r="AA157" s="147">
        <v>1</v>
      </c>
      <c r="AB157" s="147">
        <v>7</v>
      </c>
      <c r="AC157" s="147">
        <v>7</v>
      </c>
      <c r="AZ157" s="147">
        <v>2</v>
      </c>
      <c r="BA157" s="147">
        <f>IF(AZ157=1,G157,0)</f>
        <v>0</v>
      </c>
      <c r="BB157" s="147">
        <f>IF(AZ157=2,G157,0)</f>
        <v>0</v>
      </c>
      <c r="BC157" s="147">
        <f>IF(AZ157=3,G157,0)</f>
        <v>0</v>
      </c>
      <c r="BD157" s="147">
        <f>IF(AZ157=4,G157,0)</f>
        <v>0</v>
      </c>
      <c r="BE157" s="147">
        <f>IF(AZ157=5,G157,0)</f>
        <v>0</v>
      </c>
      <c r="CZ157" s="147">
        <v>0.0001</v>
      </c>
    </row>
    <row r="158" spans="1:15" ht="409.5">
      <c r="A158" s="176"/>
      <c r="B158" s="177"/>
      <c r="C158" s="220" t="s">
        <v>290</v>
      </c>
      <c r="D158" s="221"/>
      <c r="E158" s="179">
        <v>75.197</v>
      </c>
      <c r="F158" s="180"/>
      <c r="G158" s="181"/>
      <c r="M158" s="178" t="s">
        <v>290</v>
      </c>
      <c r="O158" s="169"/>
    </row>
    <row r="159" spans="1:104" ht="409.5">
      <c r="A159" s="170">
        <v>54</v>
      </c>
      <c r="B159" s="171" t="s">
        <v>291</v>
      </c>
      <c r="C159" s="172" t="s">
        <v>292</v>
      </c>
      <c r="D159" s="173" t="s">
        <v>87</v>
      </c>
      <c r="E159" s="174">
        <v>0.9776</v>
      </c>
      <c r="F159" s="174">
        <v>0</v>
      </c>
      <c r="G159" s="175">
        <f>E159*F159</f>
        <v>0</v>
      </c>
      <c r="O159" s="169">
        <v>2</v>
      </c>
      <c r="AA159" s="147">
        <v>1</v>
      </c>
      <c r="AB159" s="147">
        <v>7</v>
      </c>
      <c r="AC159" s="147">
        <v>7</v>
      </c>
      <c r="AZ159" s="147">
        <v>2</v>
      </c>
      <c r="BA159" s="147">
        <f>IF(AZ159=1,G159,0)</f>
        <v>0</v>
      </c>
      <c r="BB159" s="147">
        <f>IF(AZ159=2,G159,0)</f>
        <v>0</v>
      </c>
      <c r="BC159" s="147">
        <f>IF(AZ159=3,G159,0)</f>
        <v>0</v>
      </c>
      <c r="BD159" s="147">
        <f>IF(AZ159=4,G159,0)</f>
        <v>0</v>
      </c>
      <c r="BE159" s="147">
        <f>IF(AZ159=5,G159,0)</f>
        <v>0</v>
      </c>
      <c r="CZ159" s="147">
        <v>0.00295</v>
      </c>
    </row>
    <row r="160" spans="1:15" ht="409.5">
      <c r="A160" s="176"/>
      <c r="B160" s="177"/>
      <c r="C160" s="220" t="s">
        <v>293</v>
      </c>
      <c r="D160" s="221"/>
      <c r="E160" s="179">
        <v>0.9776</v>
      </c>
      <c r="F160" s="180"/>
      <c r="G160" s="181"/>
      <c r="M160" s="178" t="s">
        <v>293</v>
      </c>
      <c r="O160" s="169"/>
    </row>
    <row r="161" spans="1:104" ht="409.5">
      <c r="A161" s="170">
        <v>55</v>
      </c>
      <c r="B161" s="171" t="s">
        <v>294</v>
      </c>
      <c r="C161" s="172" t="s">
        <v>295</v>
      </c>
      <c r="D161" s="173" t="s">
        <v>97</v>
      </c>
      <c r="E161" s="174">
        <v>81.2128</v>
      </c>
      <c r="F161" s="174">
        <v>0</v>
      </c>
      <c r="G161" s="175">
        <f>E161*F161</f>
        <v>0</v>
      </c>
      <c r="O161" s="169">
        <v>2</v>
      </c>
      <c r="AA161" s="147">
        <v>3</v>
      </c>
      <c r="AB161" s="147">
        <v>7</v>
      </c>
      <c r="AC161" s="147">
        <v>60721515</v>
      </c>
      <c r="AZ161" s="147">
        <v>2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Z161" s="147">
        <v>0.0097</v>
      </c>
    </row>
    <row r="162" spans="1:15" ht="409.5">
      <c r="A162" s="176"/>
      <c r="B162" s="177"/>
      <c r="C162" s="220" t="s">
        <v>296</v>
      </c>
      <c r="D162" s="221"/>
      <c r="E162" s="179">
        <v>81.2128</v>
      </c>
      <c r="F162" s="180"/>
      <c r="G162" s="181"/>
      <c r="M162" s="178" t="s">
        <v>296</v>
      </c>
      <c r="O162" s="169"/>
    </row>
    <row r="163" spans="1:104" ht="409.5">
      <c r="A163" s="170">
        <v>56</v>
      </c>
      <c r="B163" s="171" t="s">
        <v>297</v>
      </c>
      <c r="C163" s="172" t="s">
        <v>298</v>
      </c>
      <c r="D163" s="173" t="s">
        <v>61</v>
      </c>
      <c r="E163" s="174"/>
      <c r="F163" s="174">
        <v>0</v>
      </c>
      <c r="G163" s="175">
        <f>E163*F163</f>
        <v>0</v>
      </c>
      <c r="O163" s="169">
        <v>2</v>
      </c>
      <c r="AA163" s="147">
        <v>7</v>
      </c>
      <c r="AB163" s="147">
        <v>1002</v>
      </c>
      <c r="AC163" s="147">
        <v>5</v>
      </c>
      <c r="AZ163" s="147">
        <v>2</v>
      </c>
      <c r="BA163" s="147">
        <f>IF(AZ163=1,G163,0)</f>
        <v>0</v>
      </c>
      <c r="BB163" s="147">
        <f>IF(AZ163=2,G163,0)</f>
        <v>0</v>
      </c>
      <c r="BC163" s="147">
        <f>IF(AZ163=3,G163,0)</f>
        <v>0</v>
      </c>
      <c r="BD163" s="147">
        <f>IF(AZ163=4,G163,0)</f>
        <v>0</v>
      </c>
      <c r="BE163" s="147">
        <f>IF(AZ163=5,G163,0)</f>
        <v>0</v>
      </c>
      <c r="CZ163" s="147">
        <v>0</v>
      </c>
    </row>
    <row r="164" spans="1:57" ht="409.5">
      <c r="A164" s="182"/>
      <c r="B164" s="183" t="s">
        <v>73</v>
      </c>
      <c r="C164" s="184" t="str">
        <f>CONCATENATE(B147," ",C147)</f>
        <v>762 Konstrukce tesařské</v>
      </c>
      <c r="D164" s="182"/>
      <c r="E164" s="185"/>
      <c r="F164" s="185"/>
      <c r="G164" s="186">
        <f>SUM(G147:G163)</f>
        <v>0</v>
      </c>
      <c r="O164" s="169">
        <v>4</v>
      </c>
      <c r="BA164" s="187">
        <f>SUM(BA147:BA163)</f>
        <v>0</v>
      </c>
      <c r="BB164" s="187">
        <f>SUM(BB147:BB163)</f>
        <v>0</v>
      </c>
      <c r="BC164" s="187">
        <f>SUM(BC147:BC163)</f>
        <v>0</v>
      </c>
      <c r="BD164" s="187">
        <f>SUM(BD147:BD163)</f>
        <v>0</v>
      </c>
      <c r="BE164" s="187">
        <f>SUM(BE147:BE163)</f>
        <v>0</v>
      </c>
    </row>
    <row r="165" spans="1:15" ht="409.5">
      <c r="A165" s="162" t="s">
        <v>72</v>
      </c>
      <c r="B165" s="163" t="s">
        <v>299</v>
      </c>
      <c r="C165" s="164" t="s">
        <v>300</v>
      </c>
      <c r="D165" s="165"/>
      <c r="E165" s="166"/>
      <c r="F165" s="166"/>
      <c r="G165" s="167"/>
      <c r="H165" s="168"/>
      <c r="I165" s="168"/>
      <c r="O165" s="169">
        <v>1</v>
      </c>
    </row>
    <row r="166" spans="1:104" ht="409.5">
      <c r="A166" s="170">
        <v>57</v>
      </c>
      <c r="B166" s="171" t="s">
        <v>301</v>
      </c>
      <c r="C166" s="172" t="s">
        <v>302</v>
      </c>
      <c r="D166" s="173" t="s">
        <v>154</v>
      </c>
      <c r="E166" s="174">
        <v>4</v>
      </c>
      <c r="F166" s="174">
        <v>0</v>
      </c>
      <c r="G166" s="175">
        <f>E166*F166</f>
        <v>0</v>
      </c>
      <c r="O166" s="169">
        <v>2</v>
      </c>
      <c r="AA166" s="147">
        <v>1</v>
      </c>
      <c r="AB166" s="147">
        <v>7</v>
      </c>
      <c r="AC166" s="147">
        <v>7</v>
      </c>
      <c r="AZ166" s="147">
        <v>2</v>
      </c>
      <c r="BA166" s="147">
        <f>IF(AZ166=1,G166,0)</f>
        <v>0</v>
      </c>
      <c r="BB166" s="147">
        <f>IF(AZ166=2,G166,0)</f>
        <v>0</v>
      </c>
      <c r="BC166" s="147">
        <f>IF(AZ166=3,G166,0)</f>
        <v>0</v>
      </c>
      <c r="BD166" s="147">
        <f>IF(AZ166=4,G166,0)</f>
        <v>0</v>
      </c>
      <c r="BE166" s="147">
        <f>IF(AZ166=5,G166,0)</f>
        <v>0</v>
      </c>
      <c r="CZ166" s="147">
        <v>0</v>
      </c>
    </row>
    <row r="167" spans="1:15" ht="409.5">
      <c r="A167" s="176"/>
      <c r="B167" s="177"/>
      <c r="C167" s="220" t="s">
        <v>303</v>
      </c>
      <c r="D167" s="221"/>
      <c r="E167" s="179">
        <v>0</v>
      </c>
      <c r="F167" s="180"/>
      <c r="G167" s="181"/>
      <c r="M167" s="178" t="s">
        <v>303</v>
      </c>
      <c r="O167" s="169"/>
    </row>
    <row r="168" spans="1:15" ht="409.5">
      <c r="A168" s="176"/>
      <c r="B168" s="177"/>
      <c r="C168" s="220" t="s">
        <v>304</v>
      </c>
      <c r="D168" s="221"/>
      <c r="E168" s="179">
        <v>4</v>
      </c>
      <c r="F168" s="180"/>
      <c r="G168" s="181"/>
      <c r="M168" s="178" t="s">
        <v>304</v>
      </c>
      <c r="O168" s="169"/>
    </row>
    <row r="169" spans="1:104" ht="409.5">
      <c r="A169" s="170">
        <v>58</v>
      </c>
      <c r="B169" s="171" t="s">
        <v>305</v>
      </c>
      <c r="C169" s="172" t="s">
        <v>306</v>
      </c>
      <c r="D169" s="173" t="s">
        <v>154</v>
      </c>
      <c r="E169" s="174">
        <v>1</v>
      </c>
      <c r="F169" s="174">
        <v>0</v>
      </c>
      <c r="G169" s="175">
        <f>E169*F169</f>
        <v>0</v>
      </c>
      <c r="O169" s="169">
        <v>2</v>
      </c>
      <c r="AA169" s="147">
        <v>1</v>
      </c>
      <c r="AB169" s="147">
        <v>7</v>
      </c>
      <c r="AC169" s="147">
        <v>7</v>
      </c>
      <c r="AZ169" s="147">
        <v>2</v>
      </c>
      <c r="BA169" s="147">
        <f>IF(AZ169=1,G169,0)</f>
        <v>0</v>
      </c>
      <c r="BB169" s="147">
        <f>IF(AZ169=2,G169,0)</f>
        <v>0</v>
      </c>
      <c r="BC169" s="147">
        <f>IF(AZ169=3,G169,0)</f>
        <v>0</v>
      </c>
      <c r="BD169" s="147">
        <f>IF(AZ169=4,G169,0)</f>
        <v>0</v>
      </c>
      <c r="BE169" s="147">
        <f>IF(AZ169=5,G169,0)</f>
        <v>0</v>
      </c>
      <c r="CZ169" s="147">
        <v>0</v>
      </c>
    </row>
    <row r="170" spans="1:15" ht="409.5">
      <c r="A170" s="176"/>
      <c r="B170" s="177"/>
      <c r="C170" s="220" t="s">
        <v>303</v>
      </c>
      <c r="D170" s="221"/>
      <c r="E170" s="179">
        <v>0</v>
      </c>
      <c r="F170" s="180"/>
      <c r="G170" s="181"/>
      <c r="M170" s="178" t="s">
        <v>303</v>
      </c>
      <c r="O170" s="169"/>
    </row>
    <row r="171" spans="1:15" ht="409.5">
      <c r="A171" s="176"/>
      <c r="B171" s="177"/>
      <c r="C171" s="220" t="s">
        <v>307</v>
      </c>
      <c r="D171" s="221"/>
      <c r="E171" s="179">
        <v>1</v>
      </c>
      <c r="F171" s="180"/>
      <c r="G171" s="181"/>
      <c r="M171" s="178" t="s">
        <v>307</v>
      </c>
      <c r="O171" s="169"/>
    </row>
    <row r="172" spans="1:104" ht="409.5">
      <c r="A172" s="170">
        <v>59</v>
      </c>
      <c r="B172" s="171" t="s">
        <v>308</v>
      </c>
      <c r="C172" s="172" t="s">
        <v>309</v>
      </c>
      <c r="D172" s="173" t="s">
        <v>154</v>
      </c>
      <c r="E172" s="174">
        <v>4</v>
      </c>
      <c r="F172" s="174">
        <v>0</v>
      </c>
      <c r="G172" s="175">
        <f>E172*F172</f>
        <v>0</v>
      </c>
      <c r="O172" s="169">
        <v>2</v>
      </c>
      <c r="AA172" s="147">
        <v>1</v>
      </c>
      <c r="AB172" s="147">
        <v>7</v>
      </c>
      <c r="AC172" s="147">
        <v>7</v>
      </c>
      <c r="AZ172" s="147">
        <v>2</v>
      </c>
      <c r="BA172" s="147">
        <f>IF(AZ172=1,G172,0)</f>
        <v>0</v>
      </c>
      <c r="BB172" s="147">
        <f>IF(AZ172=2,G172,0)</f>
        <v>0</v>
      </c>
      <c r="BC172" s="147">
        <f>IF(AZ172=3,G172,0)</f>
        <v>0</v>
      </c>
      <c r="BD172" s="147">
        <f>IF(AZ172=4,G172,0)</f>
        <v>0</v>
      </c>
      <c r="BE172" s="147">
        <f>IF(AZ172=5,G172,0)</f>
        <v>0</v>
      </c>
      <c r="CZ172" s="147">
        <v>1E-05</v>
      </c>
    </row>
    <row r="173" spans="1:15" ht="409.5">
      <c r="A173" s="176"/>
      <c r="B173" s="177"/>
      <c r="C173" s="220" t="s">
        <v>310</v>
      </c>
      <c r="D173" s="221"/>
      <c r="E173" s="179">
        <v>4</v>
      </c>
      <c r="F173" s="180"/>
      <c r="G173" s="181"/>
      <c r="M173" s="178" t="s">
        <v>310</v>
      </c>
      <c r="O173" s="169"/>
    </row>
    <row r="174" spans="1:104" ht="409.5">
      <c r="A174" s="170">
        <v>60</v>
      </c>
      <c r="B174" s="171" t="s">
        <v>311</v>
      </c>
      <c r="C174" s="172" t="s">
        <v>312</v>
      </c>
      <c r="D174" s="173" t="s">
        <v>154</v>
      </c>
      <c r="E174" s="174">
        <v>1</v>
      </c>
      <c r="F174" s="174">
        <v>0</v>
      </c>
      <c r="G174" s="175">
        <f>E174*F174</f>
        <v>0</v>
      </c>
      <c r="O174" s="169">
        <v>2</v>
      </c>
      <c r="AA174" s="147">
        <v>1</v>
      </c>
      <c r="AB174" s="147">
        <v>7</v>
      </c>
      <c r="AC174" s="147">
        <v>7</v>
      </c>
      <c r="AZ174" s="147">
        <v>2</v>
      </c>
      <c r="BA174" s="147">
        <f>IF(AZ174=1,G174,0)</f>
        <v>0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Z174" s="147">
        <v>1E-05</v>
      </c>
    </row>
    <row r="175" spans="1:15" ht="409.5">
      <c r="A175" s="176"/>
      <c r="B175" s="177"/>
      <c r="C175" s="220" t="s">
        <v>313</v>
      </c>
      <c r="D175" s="221"/>
      <c r="E175" s="179">
        <v>1</v>
      </c>
      <c r="F175" s="180"/>
      <c r="G175" s="181"/>
      <c r="M175" s="178" t="s">
        <v>313</v>
      </c>
      <c r="O175" s="169"/>
    </row>
    <row r="176" spans="1:104" ht="409.5">
      <c r="A176" s="170">
        <v>61</v>
      </c>
      <c r="B176" s="171" t="s">
        <v>314</v>
      </c>
      <c r="C176" s="172" t="s">
        <v>315</v>
      </c>
      <c r="D176" s="173" t="s">
        <v>154</v>
      </c>
      <c r="E176" s="174">
        <v>1</v>
      </c>
      <c r="F176" s="174">
        <v>0</v>
      </c>
      <c r="G176" s="175">
        <f>E176*F176</f>
        <v>0</v>
      </c>
      <c r="O176" s="169">
        <v>2</v>
      </c>
      <c r="AA176" s="147">
        <v>1</v>
      </c>
      <c r="AB176" s="147">
        <v>7</v>
      </c>
      <c r="AC176" s="147">
        <v>7</v>
      </c>
      <c r="AZ176" s="147">
        <v>2</v>
      </c>
      <c r="BA176" s="147">
        <f>IF(AZ176=1,G176,0)</f>
        <v>0</v>
      </c>
      <c r="BB176" s="147">
        <f>IF(AZ176=2,G176,0)</f>
        <v>0</v>
      </c>
      <c r="BC176" s="147">
        <f>IF(AZ176=3,G176,0)</f>
        <v>0</v>
      </c>
      <c r="BD176" s="147">
        <f>IF(AZ176=4,G176,0)</f>
        <v>0</v>
      </c>
      <c r="BE176" s="147">
        <f>IF(AZ176=5,G176,0)</f>
        <v>0</v>
      </c>
      <c r="CZ176" s="147">
        <v>0</v>
      </c>
    </row>
    <row r="177" spans="1:15" ht="409.5">
      <c r="A177" s="176"/>
      <c r="B177" s="177"/>
      <c r="C177" s="220" t="s">
        <v>316</v>
      </c>
      <c r="D177" s="221"/>
      <c r="E177" s="179">
        <v>1</v>
      </c>
      <c r="F177" s="180"/>
      <c r="G177" s="181"/>
      <c r="M177" s="178" t="s">
        <v>316</v>
      </c>
      <c r="O177" s="169"/>
    </row>
    <row r="178" spans="1:104" ht="22.5">
      <c r="A178" s="170">
        <v>62</v>
      </c>
      <c r="B178" s="171" t="s">
        <v>317</v>
      </c>
      <c r="C178" s="172" t="s">
        <v>318</v>
      </c>
      <c r="D178" s="173" t="s">
        <v>154</v>
      </c>
      <c r="E178" s="174">
        <v>1</v>
      </c>
      <c r="F178" s="174">
        <v>0</v>
      </c>
      <c r="G178" s="175">
        <f>E178*F178</f>
        <v>0</v>
      </c>
      <c r="O178" s="169">
        <v>2</v>
      </c>
      <c r="AA178" s="147">
        <v>3</v>
      </c>
      <c r="AB178" s="147">
        <v>7</v>
      </c>
      <c r="AC178" s="147" t="s">
        <v>317</v>
      </c>
      <c r="AZ178" s="147">
        <v>2</v>
      </c>
      <c r="BA178" s="147">
        <f>IF(AZ178=1,G178,0)</f>
        <v>0</v>
      </c>
      <c r="BB178" s="147">
        <f>IF(AZ178=2,G178,0)</f>
        <v>0</v>
      </c>
      <c r="BC178" s="147">
        <f>IF(AZ178=3,G178,0)</f>
        <v>0</v>
      </c>
      <c r="BD178" s="147">
        <f>IF(AZ178=4,G178,0)</f>
        <v>0</v>
      </c>
      <c r="BE178" s="147">
        <f>IF(AZ178=5,G178,0)</f>
        <v>0</v>
      </c>
      <c r="CZ178" s="147">
        <v>0.0155</v>
      </c>
    </row>
    <row r="179" spans="1:15" ht="409.5">
      <c r="A179" s="176"/>
      <c r="B179" s="177"/>
      <c r="C179" s="220" t="s">
        <v>319</v>
      </c>
      <c r="D179" s="221"/>
      <c r="E179" s="179">
        <v>1</v>
      </c>
      <c r="F179" s="180"/>
      <c r="G179" s="181"/>
      <c r="M179" s="178" t="s">
        <v>319</v>
      </c>
      <c r="O179" s="169"/>
    </row>
    <row r="180" spans="1:104" ht="22.5">
      <c r="A180" s="170">
        <v>63</v>
      </c>
      <c r="B180" s="171" t="s">
        <v>320</v>
      </c>
      <c r="C180" s="172" t="s">
        <v>321</v>
      </c>
      <c r="D180" s="173" t="s">
        <v>154</v>
      </c>
      <c r="E180" s="174">
        <v>1</v>
      </c>
      <c r="F180" s="174">
        <v>0</v>
      </c>
      <c r="G180" s="175">
        <f>E180*F180</f>
        <v>0</v>
      </c>
      <c r="O180" s="169">
        <v>2</v>
      </c>
      <c r="AA180" s="147">
        <v>3</v>
      </c>
      <c r="AB180" s="147">
        <v>7</v>
      </c>
      <c r="AC180" s="147" t="s">
        <v>320</v>
      </c>
      <c r="AZ180" s="147">
        <v>2</v>
      </c>
      <c r="BA180" s="147">
        <f>IF(AZ180=1,G180,0)</f>
        <v>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Z180" s="147">
        <v>0.0155</v>
      </c>
    </row>
    <row r="181" spans="1:15" ht="409.5">
      <c r="A181" s="176"/>
      <c r="B181" s="177"/>
      <c r="C181" s="220" t="s">
        <v>322</v>
      </c>
      <c r="D181" s="221"/>
      <c r="E181" s="179">
        <v>1</v>
      </c>
      <c r="F181" s="180"/>
      <c r="G181" s="181"/>
      <c r="M181" s="178" t="s">
        <v>322</v>
      </c>
      <c r="O181" s="169"/>
    </row>
    <row r="182" spans="1:104" ht="22.5">
      <c r="A182" s="170">
        <v>64</v>
      </c>
      <c r="B182" s="171" t="s">
        <v>323</v>
      </c>
      <c r="C182" s="172" t="s">
        <v>324</v>
      </c>
      <c r="D182" s="173" t="s">
        <v>154</v>
      </c>
      <c r="E182" s="174">
        <v>2</v>
      </c>
      <c r="F182" s="174">
        <v>0</v>
      </c>
      <c r="G182" s="175">
        <f>E182*F182</f>
        <v>0</v>
      </c>
      <c r="O182" s="169">
        <v>2</v>
      </c>
      <c r="AA182" s="147">
        <v>3</v>
      </c>
      <c r="AB182" s="147">
        <v>7</v>
      </c>
      <c r="AC182" s="147">
        <v>61160712</v>
      </c>
      <c r="AZ182" s="147">
        <v>2</v>
      </c>
      <c r="BA182" s="147">
        <f>IF(AZ182=1,G182,0)</f>
        <v>0</v>
      </c>
      <c r="BB182" s="147">
        <f>IF(AZ182=2,G182,0)</f>
        <v>0</v>
      </c>
      <c r="BC182" s="147">
        <f>IF(AZ182=3,G182,0)</f>
        <v>0</v>
      </c>
      <c r="BD182" s="147">
        <f>IF(AZ182=4,G182,0)</f>
        <v>0</v>
      </c>
      <c r="BE182" s="147">
        <f>IF(AZ182=5,G182,0)</f>
        <v>0</v>
      </c>
      <c r="CZ182" s="147">
        <v>0.0205</v>
      </c>
    </row>
    <row r="183" spans="1:15" ht="409.5">
      <c r="A183" s="176"/>
      <c r="B183" s="177"/>
      <c r="C183" s="220" t="s">
        <v>325</v>
      </c>
      <c r="D183" s="221"/>
      <c r="E183" s="179">
        <v>2</v>
      </c>
      <c r="F183" s="180"/>
      <c r="G183" s="181"/>
      <c r="M183" s="178" t="s">
        <v>325</v>
      </c>
      <c r="O183" s="169"/>
    </row>
    <row r="184" spans="1:104" ht="22.5">
      <c r="A184" s="170">
        <v>65</v>
      </c>
      <c r="B184" s="171" t="s">
        <v>326</v>
      </c>
      <c r="C184" s="172" t="s">
        <v>327</v>
      </c>
      <c r="D184" s="173" t="s">
        <v>154</v>
      </c>
      <c r="E184" s="174">
        <v>1</v>
      </c>
      <c r="F184" s="174">
        <v>0</v>
      </c>
      <c r="G184" s="175">
        <f>E184*F184</f>
        <v>0</v>
      </c>
      <c r="O184" s="169">
        <v>2</v>
      </c>
      <c r="AA184" s="147">
        <v>3</v>
      </c>
      <c r="AB184" s="147">
        <v>7</v>
      </c>
      <c r="AC184" s="147" t="s">
        <v>326</v>
      </c>
      <c r="AZ184" s="147">
        <v>2</v>
      </c>
      <c r="BA184" s="147">
        <f>IF(AZ184=1,G184,0)</f>
        <v>0</v>
      </c>
      <c r="BB184" s="147">
        <f>IF(AZ184=2,G184,0)</f>
        <v>0</v>
      </c>
      <c r="BC184" s="147">
        <f>IF(AZ184=3,G184,0)</f>
        <v>0</v>
      </c>
      <c r="BD184" s="147">
        <f>IF(AZ184=4,G184,0)</f>
        <v>0</v>
      </c>
      <c r="BE184" s="147">
        <f>IF(AZ184=5,G184,0)</f>
        <v>0</v>
      </c>
      <c r="CZ184" s="147">
        <v>0.025</v>
      </c>
    </row>
    <row r="185" spans="1:15" ht="409.5">
      <c r="A185" s="176"/>
      <c r="B185" s="177"/>
      <c r="C185" s="220" t="s">
        <v>328</v>
      </c>
      <c r="D185" s="221"/>
      <c r="E185" s="179">
        <v>1</v>
      </c>
      <c r="F185" s="180"/>
      <c r="G185" s="181"/>
      <c r="M185" s="178" t="s">
        <v>328</v>
      </c>
      <c r="O185" s="169"/>
    </row>
    <row r="186" spans="1:104" ht="409.5">
      <c r="A186" s="170">
        <v>66</v>
      </c>
      <c r="B186" s="171" t="s">
        <v>329</v>
      </c>
      <c r="C186" s="172" t="s">
        <v>330</v>
      </c>
      <c r="D186" s="173" t="s">
        <v>154</v>
      </c>
      <c r="E186" s="174">
        <v>1</v>
      </c>
      <c r="F186" s="174">
        <v>0</v>
      </c>
      <c r="G186" s="175">
        <f>E186*F186</f>
        <v>0</v>
      </c>
      <c r="O186" s="169">
        <v>2</v>
      </c>
      <c r="AA186" s="147">
        <v>3</v>
      </c>
      <c r="AB186" s="147">
        <v>7</v>
      </c>
      <c r="AC186" s="147">
        <v>61187356</v>
      </c>
      <c r="AZ186" s="147">
        <v>2</v>
      </c>
      <c r="BA186" s="147">
        <f>IF(AZ186=1,G186,0)</f>
        <v>0</v>
      </c>
      <c r="BB186" s="147">
        <f>IF(AZ186=2,G186,0)</f>
        <v>0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Z186" s="147">
        <v>0.0009</v>
      </c>
    </row>
    <row r="187" spans="1:15" ht="409.5">
      <c r="A187" s="176"/>
      <c r="B187" s="177"/>
      <c r="C187" s="220" t="s">
        <v>331</v>
      </c>
      <c r="D187" s="221"/>
      <c r="E187" s="179">
        <v>1</v>
      </c>
      <c r="F187" s="180"/>
      <c r="G187" s="181"/>
      <c r="M187" s="178" t="s">
        <v>331</v>
      </c>
      <c r="O187" s="169"/>
    </row>
    <row r="188" spans="1:104" ht="409.5">
      <c r="A188" s="170">
        <v>67</v>
      </c>
      <c r="B188" s="171" t="s">
        <v>332</v>
      </c>
      <c r="C188" s="172" t="s">
        <v>333</v>
      </c>
      <c r="D188" s="173" t="s">
        <v>154</v>
      </c>
      <c r="E188" s="174">
        <v>1</v>
      </c>
      <c r="F188" s="174">
        <v>0</v>
      </c>
      <c r="G188" s="175">
        <f>E188*F188</f>
        <v>0</v>
      </c>
      <c r="O188" s="169">
        <v>2</v>
      </c>
      <c r="AA188" s="147">
        <v>3</v>
      </c>
      <c r="AB188" s="147">
        <v>7</v>
      </c>
      <c r="AC188" s="147">
        <v>61187376</v>
      </c>
      <c r="AZ188" s="147">
        <v>2</v>
      </c>
      <c r="BA188" s="147">
        <f>IF(AZ188=1,G188,0)</f>
        <v>0</v>
      </c>
      <c r="BB188" s="147">
        <f>IF(AZ188=2,G188,0)</f>
        <v>0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Z188" s="147">
        <v>0.00105</v>
      </c>
    </row>
    <row r="189" spans="1:15" ht="409.5">
      <c r="A189" s="176"/>
      <c r="B189" s="177"/>
      <c r="C189" s="220" t="s">
        <v>334</v>
      </c>
      <c r="D189" s="221"/>
      <c r="E189" s="179">
        <v>1</v>
      </c>
      <c r="F189" s="180"/>
      <c r="G189" s="181"/>
      <c r="M189" s="178" t="s">
        <v>334</v>
      </c>
      <c r="O189" s="169"/>
    </row>
    <row r="190" spans="1:104" ht="409.5">
      <c r="A190" s="170">
        <v>68</v>
      </c>
      <c r="B190" s="171" t="s">
        <v>335</v>
      </c>
      <c r="C190" s="172" t="s">
        <v>336</v>
      </c>
      <c r="D190" s="173" t="s">
        <v>154</v>
      </c>
      <c r="E190" s="174">
        <v>2</v>
      </c>
      <c r="F190" s="174">
        <v>0</v>
      </c>
      <c r="G190" s="175">
        <f>E190*F190</f>
        <v>0</v>
      </c>
      <c r="O190" s="169">
        <v>2</v>
      </c>
      <c r="AA190" s="147">
        <v>3</v>
      </c>
      <c r="AB190" s="147">
        <v>7</v>
      </c>
      <c r="AC190" s="147">
        <v>61187396</v>
      </c>
      <c r="AZ190" s="147">
        <v>2</v>
      </c>
      <c r="BA190" s="147">
        <f>IF(AZ190=1,G190,0)</f>
        <v>0</v>
      </c>
      <c r="BB190" s="147">
        <f>IF(AZ190=2,G190,0)</f>
        <v>0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Z190" s="147">
        <v>0.0012</v>
      </c>
    </row>
    <row r="191" spans="1:15" ht="409.5">
      <c r="A191" s="176"/>
      <c r="B191" s="177"/>
      <c r="C191" s="220" t="s">
        <v>337</v>
      </c>
      <c r="D191" s="221"/>
      <c r="E191" s="179">
        <v>2</v>
      </c>
      <c r="F191" s="180"/>
      <c r="G191" s="181"/>
      <c r="M191" s="178" t="s">
        <v>337</v>
      </c>
      <c r="O191" s="169"/>
    </row>
    <row r="192" spans="1:104" ht="409.5">
      <c r="A192" s="170">
        <v>69</v>
      </c>
      <c r="B192" s="171" t="s">
        <v>338</v>
      </c>
      <c r="C192" s="172" t="s">
        <v>339</v>
      </c>
      <c r="D192" s="173" t="s">
        <v>154</v>
      </c>
      <c r="E192" s="174">
        <v>1</v>
      </c>
      <c r="F192" s="174">
        <v>0</v>
      </c>
      <c r="G192" s="175">
        <f>E192*F192</f>
        <v>0</v>
      </c>
      <c r="O192" s="169">
        <v>2</v>
      </c>
      <c r="AA192" s="147">
        <v>3</v>
      </c>
      <c r="AB192" s="147">
        <v>7</v>
      </c>
      <c r="AC192" s="147">
        <v>61187421</v>
      </c>
      <c r="AZ192" s="147">
        <v>2</v>
      </c>
      <c r="BA192" s="147">
        <f>IF(AZ192=1,G192,0)</f>
        <v>0</v>
      </c>
      <c r="BB192" s="147">
        <f>IF(AZ192=2,G192,0)</f>
        <v>0</v>
      </c>
      <c r="BC192" s="147">
        <f>IF(AZ192=3,G192,0)</f>
        <v>0</v>
      </c>
      <c r="BD192" s="147">
        <f>IF(AZ192=4,G192,0)</f>
        <v>0</v>
      </c>
      <c r="BE192" s="147">
        <f>IF(AZ192=5,G192,0)</f>
        <v>0</v>
      </c>
      <c r="CZ192" s="147">
        <v>0.00203</v>
      </c>
    </row>
    <row r="193" spans="1:15" ht="409.5">
      <c r="A193" s="176"/>
      <c r="B193" s="177"/>
      <c r="C193" s="220" t="s">
        <v>340</v>
      </c>
      <c r="D193" s="221"/>
      <c r="E193" s="179">
        <v>1</v>
      </c>
      <c r="F193" s="180"/>
      <c r="G193" s="181"/>
      <c r="M193" s="178" t="s">
        <v>340</v>
      </c>
      <c r="O193" s="169"/>
    </row>
    <row r="194" spans="1:104" ht="409.5">
      <c r="A194" s="170">
        <v>70</v>
      </c>
      <c r="B194" s="171" t="s">
        <v>341</v>
      </c>
      <c r="C194" s="172" t="s">
        <v>342</v>
      </c>
      <c r="D194" s="173" t="s">
        <v>194</v>
      </c>
      <c r="E194" s="174">
        <v>1</v>
      </c>
      <c r="F194" s="174">
        <v>0</v>
      </c>
      <c r="G194" s="175">
        <f>E194*F194</f>
        <v>0</v>
      </c>
      <c r="O194" s="169">
        <v>2</v>
      </c>
      <c r="AA194" s="147">
        <v>3</v>
      </c>
      <c r="AB194" s="147">
        <v>7</v>
      </c>
      <c r="AC194" s="147">
        <v>615120029</v>
      </c>
      <c r="AZ194" s="147">
        <v>2</v>
      </c>
      <c r="BA194" s="147">
        <f>IF(AZ194=1,G194,0)</f>
        <v>0</v>
      </c>
      <c r="BB194" s="147">
        <f>IF(AZ194=2,G194,0)</f>
        <v>0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Z194" s="147">
        <v>0</v>
      </c>
    </row>
    <row r="195" spans="1:15" ht="409.5">
      <c r="A195" s="176"/>
      <c r="B195" s="177"/>
      <c r="C195" s="220" t="s">
        <v>343</v>
      </c>
      <c r="D195" s="221"/>
      <c r="E195" s="179">
        <v>1</v>
      </c>
      <c r="F195" s="180"/>
      <c r="G195" s="181"/>
      <c r="M195" s="178" t="s">
        <v>343</v>
      </c>
      <c r="O195" s="169"/>
    </row>
    <row r="196" spans="1:104" ht="409.5">
      <c r="A196" s="170">
        <v>71</v>
      </c>
      <c r="B196" s="171" t="s">
        <v>344</v>
      </c>
      <c r="C196" s="172" t="s">
        <v>345</v>
      </c>
      <c r="D196" s="173" t="s">
        <v>61</v>
      </c>
      <c r="E196" s="174"/>
      <c r="F196" s="174">
        <v>0</v>
      </c>
      <c r="G196" s="175">
        <f>E196*F196</f>
        <v>0</v>
      </c>
      <c r="O196" s="169">
        <v>2</v>
      </c>
      <c r="AA196" s="147">
        <v>7</v>
      </c>
      <c r="AB196" s="147">
        <v>1002</v>
      </c>
      <c r="AC196" s="147">
        <v>5</v>
      </c>
      <c r="AZ196" s="147">
        <v>2</v>
      </c>
      <c r="BA196" s="147">
        <f>IF(AZ196=1,G196,0)</f>
        <v>0</v>
      </c>
      <c r="BB196" s="147">
        <f>IF(AZ196=2,G196,0)</f>
        <v>0</v>
      </c>
      <c r="BC196" s="147">
        <f>IF(AZ196=3,G196,0)</f>
        <v>0</v>
      </c>
      <c r="BD196" s="147">
        <f>IF(AZ196=4,G196,0)</f>
        <v>0</v>
      </c>
      <c r="BE196" s="147">
        <f>IF(AZ196=5,G196,0)</f>
        <v>0</v>
      </c>
      <c r="CZ196" s="147">
        <v>0</v>
      </c>
    </row>
    <row r="197" spans="1:57" ht="409.5">
      <c r="A197" s="182"/>
      <c r="B197" s="183" t="s">
        <v>73</v>
      </c>
      <c r="C197" s="184" t="str">
        <f>CONCATENATE(B165," ",C165)</f>
        <v>766 Konstrukce truhlářské</v>
      </c>
      <c r="D197" s="182"/>
      <c r="E197" s="185"/>
      <c r="F197" s="185"/>
      <c r="G197" s="186">
        <f>SUM(G165:G196)</f>
        <v>0</v>
      </c>
      <c r="O197" s="169">
        <v>4</v>
      </c>
      <c r="BA197" s="187">
        <f>SUM(BA165:BA196)</f>
        <v>0</v>
      </c>
      <c r="BB197" s="187">
        <f>SUM(BB165:BB196)</f>
        <v>0</v>
      </c>
      <c r="BC197" s="187">
        <f>SUM(BC165:BC196)</f>
        <v>0</v>
      </c>
      <c r="BD197" s="187">
        <f>SUM(BD165:BD196)</f>
        <v>0</v>
      </c>
      <c r="BE197" s="187">
        <f>SUM(BE165:BE196)</f>
        <v>0</v>
      </c>
    </row>
    <row r="198" spans="1:15" ht="409.5">
      <c r="A198" s="162" t="s">
        <v>72</v>
      </c>
      <c r="B198" s="163" t="s">
        <v>346</v>
      </c>
      <c r="C198" s="164" t="s">
        <v>347</v>
      </c>
      <c r="D198" s="165"/>
      <c r="E198" s="166"/>
      <c r="F198" s="166"/>
      <c r="G198" s="167"/>
      <c r="H198" s="168"/>
      <c r="I198" s="168"/>
      <c r="O198" s="169">
        <v>1</v>
      </c>
    </row>
    <row r="199" spans="1:104" ht="409.5">
      <c r="A199" s="170">
        <v>72</v>
      </c>
      <c r="B199" s="171" t="s">
        <v>348</v>
      </c>
      <c r="C199" s="172" t="s">
        <v>349</v>
      </c>
      <c r="D199" s="173" t="s">
        <v>97</v>
      </c>
      <c r="E199" s="174">
        <v>1.98</v>
      </c>
      <c r="F199" s="174">
        <v>0</v>
      </c>
      <c r="G199" s="175">
        <f>E199*F199</f>
        <v>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Z199" s="147">
        <v>0.0053</v>
      </c>
    </row>
    <row r="200" spans="1:15" ht="409.5">
      <c r="A200" s="176"/>
      <c r="B200" s="177"/>
      <c r="C200" s="220" t="s">
        <v>350</v>
      </c>
      <c r="D200" s="221"/>
      <c r="E200" s="179">
        <v>1.98</v>
      </c>
      <c r="F200" s="180"/>
      <c r="G200" s="181"/>
      <c r="M200" s="178" t="s">
        <v>350</v>
      </c>
      <c r="O200" s="169"/>
    </row>
    <row r="201" spans="1:104" ht="409.5">
      <c r="A201" s="170">
        <v>73</v>
      </c>
      <c r="B201" s="171" t="s">
        <v>351</v>
      </c>
      <c r="C201" s="172" t="s">
        <v>352</v>
      </c>
      <c r="D201" s="173" t="s">
        <v>97</v>
      </c>
      <c r="E201" s="174">
        <v>1.98</v>
      </c>
      <c r="F201" s="174">
        <v>0</v>
      </c>
      <c r="G201" s="175">
        <f>E201*F201</f>
        <v>0</v>
      </c>
      <c r="O201" s="169">
        <v>2</v>
      </c>
      <c r="AA201" s="147">
        <v>1</v>
      </c>
      <c r="AB201" s="147">
        <v>7</v>
      </c>
      <c r="AC201" s="147">
        <v>7</v>
      </c>
      <c r="AZ201" s="147">
        <v>2</v>
      </c>
      <c r="BA201" s="147">
        <f>IF(AZ201=1,G201,0)</f>
        <v>0</v>
      </c>
      <c r="BB201" s="147">
        <f>IF(AZ201=2,G201,0)</f>
        <v>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Z201" s="147">
        <v>0</v>
      </c>
    </row>
    <row r="202" spans="1:15" ht="409.5">
      <c r="A202" s="176"/>
      <c r="B202" s="177"/>
      <c r="C202" s="220" t="s">
        <v>353</v>
      </c>
      <c r="D202" s="221"/>
      <c r="E202" s="179">
        <v>1.98</v>
      </c>
      <c r="F202" s="180"/>
      <c r="G202" s="181"/>
      <c r="M202" s="178" t="s">
        <v>353</v>
      </c>
      <c r="O202" s="169"/>
    </row>
    <row r="203" spans="1:104" ht="409.5">
      <c r="A203" s="170">
        <v>74</v>
      </c>
      <c r="B203" s="171" t="s">
        <v>354</v>
      </c>
      <c r="C203" s="172" t="s">
        <v>355</v>
      </c>
      <c r="D203" s="173" t="s">
        <v>97</v>
      </c>
      <c r="E203" s="174">
        <v>1.98</v>
      </c>
      <c r="F203" s="174">
        <v>0</v>
      </c>
      <c r="G203" s="175">
        <f>E203*F203</f>
        <v>0</v>
      </c>
      <c r="O203" s="169">
        <v>2</v>
      </c>
      <c r="AA203" s="147">
        <v>1</v>
      </c>
      <c r="AB203" s="147">
        <v>7</v>
      </c>
      <c r="AC203" s="147">
        <v>7</v>
      </c>
      <c r="AZ203" s="147">
        <v>2</v>
      </c>
      <c r="BA203" s="147">
        <f>IF(AZ203=1,G203,0)</f>
        <v>0</v>
      </c>
      <c r="BB203" s="147">
        <f>IF(AZ203=2,G203,0)</f>
        <v>0</v>
      </c>
      <c r="BC203" s="147">
        <f>IF(AZ203=3,G203,0)</f>
        <v>0</v>
      </c>
      <c r="BD203" s="147">
        <f>IF(AZ203=4,G203,0)</f>
        <v>0</v>
      </c>
      <c r="BE203" s="147">
        <f>IF(AZ203=5,G203,0)</f>
        <v>0</v>
      </c>
      <c r="CZ203" s="147">
        <v>0</v>
      </c>
    </row>
    <row r="204" spans="1:15" ht="409.5">
      <c r="A204" s="176"/>
      <c r="B204" s="177"/>
      <c r="C204" s="220" t="s">
        <v>353</v>
      </c>
      <c r="D204" s="221"/>
      <c r="E204" s="179">
        <v>1.98</v>
      </c>
      <c r="F204" s="180"/>
      <c r="G204" s="181"/>
      <c r="M204" s="178" t="s">
        <v>353</v>
      </c>
      <c r="O204" s="169"/>
    </row>
    <row r="205" spans="1:104" ht="409.5">
      <c r="A205" s="170">
        <v>75</v>
      </c>
      <c r="B205" s="171" t="s">
        <v>356</v>
      </c>
      <c r="C205" s="172" t="s">
        <v>357</v>
      </c>
      <c r="D205" s="173" t="s">
        <v>97</v>
      </c>
      <c r="E205" s="174">
        <v>1.98</v>
      </c>
      <c r="F205" s="174">
        <v>0</v>
      </c>
      <c r="G205" s="175">
        <f>E205*F205</f>
        <v>0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>IF(AZ205=1,G205,0)</f>
        <v>0</v>
      </c>
      <c r="BB205" s="147">
        <f>IF(AZ205=2,G205,0)</f>
        <v>0</v>
      </c>
      <c r="BC205" s="147">
        <f>IF(AZ205=3,G205,0)</f>
        <v>0</v>
      </c>
      <c r="BD205" s="147">
        <f>IF(AZ205=4,G205,0)</f>
        <v>0</v>
      </c>
      <c r="BE205" s="147">
        <f>IF(AZ205=5,G205,0)</f>
        <v>0</v>
      </c>
      <c r="CZ205" s="147">
        <v>0</v>
      </c>
    </row>
    <row r="206" spans="1:15" ht="409.5">
      <c r="A206" s="176"/>
      <c r="B206" s="177"/>
      <c r="C206" s="220" t="s">
        <v>353</v>
      </c>
      <c r="D206" s="221"/>
      <c r="E206" s="179">
        <v>1.98</v>
      </c>
      <c r="F206" s="180"/>
      <c r="G206" s="181"/>
      <c r="M206" s="178" t="s">
        <v>353</v>
      </c>
      <c r="O206" s="169"/>
    </row>
    <row r="207" spans="1:104" ht="22.5">
      <c r="A207" s="170">
        <v>76</v>
      </c>
      <c r="B207" s="171" t="s">
        <v>358</v>
      </c>
      <c r="C207" s="172" t="s">
        <v>359</v>
      </c>
      <c r="D207" s="173" t="s">
        <v>93</v>
      </c>
      <c r="E207" s="174">
        <v>9</v>
      </c>
      <c r="F207" s="174">
        <v>0</v>
      </c>
      <c r="G207" s="175">
        <f>E207*F207</f>
        <v>0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>IF(AZ207=1,G207,0)</f>
        <v>0</v>
      </c>
      <c r="BB207" s="147">
        <f>IF(AZ207=2,G207,0)</f>
        <v>0</v>
      </c>
      <c r="BC207" s="147">
        <f>IF(AZ207=3,G207,0)</f>
        <v>0</v>
      </c>
      <c r="BD207" s="147">
        <f>IF(AZ207=4,G207,0)</f>
        <v>0</v>
      </c>
      <c r="BE207" s="147">
        <f>IF(AZ207=5,G207,0)</f>
        <v>0</v>
      </c>
      <c r="CZ207" s="147">
        <v>0</v>
      </c>
    </row>
    <row r="208" spans="1:15" ht="409.5">
      <c r="A208" s="176"/>
      <c r="B208" s="177"/>
      <c r="C208" s="220" t="s">
        <v>360</v>
      </c>
      <c r="D208" s="221"/>
      <c r="E208" s="179">
        <v>9</v>
      </c>
      <c r="F208" s="180"/>
      <c r="G208" s="181"/>
      <c r="M208" s="178" t="s">
        <v>360</v>
      </c>
      <c r="O208" s="169"/>
    </row>
    <row r="209" spans="1:104" ht="22.5">
      <c r="A209" s="170">
        <v>77</v>
      </c>
      <c r="B209" s="171" t="s">
        <v>361</v>
      </c>
      <c r="C209" s="172" t="s">
        <v>362</v>
      </c>
      <c r="D209" s="173" t="s">
        <v>93</v>
      </c>
      <c r="E209" s="174">
        <v>5.8</v>
      </c>
      <c r="F209" s="174">
        <v>0</v>
      </c>
      <c r="G209" s="175">
        <f>E209*F209</f>
        <v>0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>IF(AZ209=1,G209,0)</f>
        <v>0</v>
      </c>
      <c r="BB209" s="147">
        <f>IF(AZ209=2,G209,0)</f>
        <v>0</v>
      </c>
      <c r="BC209" s="147">
        <f>IF(AZ209=3,G209,0)</f>
        <v>0</v>
      </c>
      <c r="BD209" s="147">
        <f>IF(AZ209=4,G209,0)</f>
        <v>0</v>
      </c>
      <c r="BE209" s="147">
        <f>IF(AZ209=5,G209,0)</f>
        <v>0</v>
      </c>
      <c r="CZ209" s="147">
        <v>0</v>
      </c>
    </row>
    <row r="210" spans="1:15" ht="409.5">
      <c r="A210" s="176"/>
      <c r="B210" s="177"/>
      <c r="C210" s="220" t="s">
        <v>363</v>
      </c>
      <c r="D210" s="221"/>
      <c r="E210" s="179">
        <v>5.8</v>
      </c>
      <c r="F210" s="180"/>
      <c r="G210" s="181"/>
      <c r="M210" s="178" t="s">
        <v>363</v>
      </c>
      <c r="O210" s="169"/>
    </row>
    <row r="211" spans="1:104" ht="409.5">
      <c r="A211" s="170">
        <v>78</v>
      </c>
      <c r="B211" s="171" t="s">
        <v>364</v>
      </c>
      <c r="C211" s="172" t="s">
        <v>365</v>
      </c>
      <c r="D211" s="173" t="s">
        <v>97</v>
      </c>
      <c r="E211" s="174">
        <v>2.0988</v>
      </c>
      <c r="F211" s="174">
        <v>0</v>
      </c>
      <c r="G211" s="175">
        <f>E211*F211</f>
        <v>0</v>
      </c>
      <c r="O211" s="169">
        <v>2</v>
      </c>
      <c r="AA211" s="147">
        <v>3</v>
      </c>
      <c r="AB211" s="147">
        <v>7</v>
      </c>
      <c r="AC211" s="147" t="s">
        <v>364</v>
      </c>
      <c r="AZ211" s="147">
        <v>2</v>
      </c>
      <c r="BA211" s="147">
        <f>IF(AZ211=1,G211,0)</f>
        <v>0</v>
      </c>
      <c r="BB211" s="147">
        <f>IF(AZ211=2,G211,0)</f>
        <v>0</v>
      </c>
      <c r="BC211" s="147">
        <f>IF(AZ211=3,G211,0)</f>
        <v>0</v>
      </c>
      <c r="BD211" s="147">
        <f>IF(AZ211=4,G211,0)</f>
        <v>0</v>
      </c>
      <c r="BE211" s="147">
        <f>IF(AZ211=5,G211,0)</f>
        <v>0</v>
      </c>
      <c r="CZ211" s="147">
        <v>0.0142</v>
      </c>
    </row>
    <row r="212" spans="1:15" ht="409.5">
      <c r="A212" s="176"/>
      <c r="B212" s="177"/>
      <c r="C212" s="220" t="s">
        <v>366</v>
      </c>
      <c r="D212" s="221"/>
      <c r="E212" s="179">
        <v>2.0988</v>
      </c>
      <c r="F212" s="180"/>
      <c r="G212" s="181"/>
      <c r="M212" s="178" t="s">
        <v>366</v>
      </c>
      <c r="O212" s="169"/>
    </row>
    <row r="213" spans="1:104" ht="409.5">
      <c r="A213" s="170">
        <v>79</v>
      </c>
      <c r="B213" s="171" t="s">
        <v>367</v>
      </c>
      <c r="C213" s="172" t="s">
        <v>368</v>
      </c>
      <c r="D213" s="173" t="s">
        <v>61</v>
      </c>
      <c r="E213" s="174"/>
      <c r="F213" s="174">
        <v>0</v>
      </c>
      <c r="G213" s="175">
        <f>E213*F213</f>
        <v>0</v>
      </c>
      <c r="O213" s="169">
        <v>2</v>
      </c>
      <c r="AA213" s="147">
        <v>7</v>
      </c>
      <c r="AB213" s="147">
        <v>1002</v>
      </c>
      <c r="AC213" s="147">
        <v>5</v>
      </c>
      <c r="AZ213" s="147">
        <v>2</v>
      </c>
      <c r="BA213" s="147">
        <f>IF(AZ213=1,G213,0)</f>
        <v>0</v>
      </c>
      <c r="BB213" s="147">
        <f>IF(AZ213=2,G213,0)</f>
        <v>0</v>
      </c>
      <c r="BC213" s="147">
        <f>IF(AZ213=3,G213,0)</f>
        <v>0</v>
      </c>
      <c r="BD213" s="147">
        <f>IF(AZ213=4,G213,0)</f>
        <v>0</v>
      </c>
      <c r="BE213" s="147">
        <f>IF(AZ213=5,G213,0)</f>
        <v>0</v>
      </c>
      <c r="CZ213" s="147">
        <v>0</v>
      </c>
    </row>
    <row r="214" spans="1:57" ht="409.5">
      <c r="A214" s="182"/>
      <c r="B214" s="183" t="s">
        <v>73</v>
      </c>
      <c r="C214" s="184" t="str">
        <f>CONCATENATE(B198," ",C198)</f>
        <v>771 Podlahy z dlaždic a obklady</v>
      </c>
      <c r="D214" s="182"/>
      <c r="E214" s="185"/>
      <c r="F214" s="185"/>
      <c r="G214" s="186">
        <f>SUM(G198:G213)</f>
        <v>0</v>
      </c>
      <c r="O214" s="169">
        <v>4</v>
      </c>
      <c r="BA214" s="187">
        <f>SUM(BA198:BA213)</f>
        <v>0</v>
      </c>
      <c r="BB214" s="187">
        <f>SUM(BB198:BB213)</f>
        <v>0</v>
      </c>
      <c r="BC214" s="187">
        <f>SUM(BC198:BC213)</f>
        <v>0</v>
      </c>
      <c r="BD214" s="187">
        <f>SUM(BD198:BD213)</f>
        <v>0</v>
      </c>
      <c r="BE214" s="187">
        <f>SUM(BE198:BE213)</f>
        <v>0</v>
      </c>
    </row>
    <row r="215" spans="1:15" ht="409.5">
      <c r="A215" s="162" t="s">
        <v>72</v>
      </c>
      <c r="B215" s="163" t="s">
        <v>369</v>
      </c>
      <c r="C215" s="164" t="s">
        <v>370</v>
      </c>
      <c r="D215" s="165"/>
      <c r="E215" s="166"/>
      <c r="F215" s="166"/>
      <c r="G215" s="167"/>
      <c r="H215" s="168"/>
      <c r="I215" s="168"/>
      <c r="O215" s="169">
        <v>1</v>
      </c>
    </row>
    <row r="216" spans="1:104" ht="409.5">
      <c r="A216" s="170">
        <v>80</v>
      </c>
      <c r="B216" s="171" t="s">
        <v>371</v>
      </c>
      <c r="C216" s="172" t="s">
        <v>372</v>
      </c>
      <c r="D216" s="173" t="s">
        <v>93</v>
      </c>
      <c r="E216" s="174">
        <v>33.24</v>
      </c>
      <c r="F216" s="174">
        <v>0</v>
      </c>
      <c r="G216" s="175">
        <f>E216*F216</f>
        <v>0</v>
      </c>
      <c r="O216" s="169">
        <v>2</v>
      </c>
      <c r="AA216" s="147">
        <v>1</v>
      </c>
      <c r="AB216" s="147">
        <v>7</v>
      </c>
      <c r="AC216" s="147">
        <v>7</v>
      </c>
      <c r="AZ216" s="147">
        <v>2</v>
      </c>
      <c r="BA216" s="147">
        <f>IF(AZ216=1,G216,0)</f>
        <v>0</v>
      </c>
      <c r="BB216" s="147">
        <f>IF(AZ216=2,G216,0)</f>
        <v>0</v>
      </c>
      <c r="BC216" s="147">
        <f>IF(AZ216=3,G216,0)</f>
        <v>0</v>
      </c>
      <c r="BD216" s="147">
        <f>IF(AZ216=4,G216,0)</f>
        <v>0</v>
      </c>
      <c r="BE216" s="147">
        <f>IF(AZ216=5,G216,0)</f>
        <v>0</v>
      </c>
      <c r="CZ216" s="147">
        <v>0</v>
      </c>
    </row>
    <row r="217" spans="1:15" ht="409.5">
      <c r="A217" s="176"/>
      <c r="B217" s="177"/>
      <c r="C217" s="220" t="s">
        <v>373</v>
      </c>
      <c r="D217" s="221"/>
      <c r="E217" s="179">
        <v>0</v>
      </c>
      <c r="F217" s="180"/>
      <c r="G217" s="181"/>
      <c r="M217" s="178" t="s">
        <v>373</v>
      </c>
      <c r="O217" s="169"/>
    </row>
    <row r="218" spans="1:15" ht="409.5">
      <c r="A218" s="176"/>
      <c r="B218" s="177"/>
      <c r="C218" s="220" t="s">
        <v>374</v>
      </c>
      <c r="D218" s="221"/>
      <c r="E218" s="179">
        <v>3.84</v>
      </c>
      <c r="F218" s="180"/>
      <c r="G218" s="181"/>
      <c r="M218" s="178" t="s">
        <v>374</v>
      </c>
      <c r="O218" s="169"/>
    </row>
    <row r="219" spans="1:15" ht="409.5">
      <c r="A219" s="176"/>
      <c r="B219" s="177"/>
      <c r="C219" s="220" t="s">
        <v>375</v>
      </c>
      <c r="D219" s="221"/>
      <c r="E219" s="179">
        <v>29.4</v>
      </c>
      <c r="F219" s="180"/>
      <c r="G219" s="181"/>
      <c r="M219" s="178" t="s">
        <v>375</v>
      </c>
      <c r="O219" s="169"/>
    </row>
    <row r="220" spans="1:104" ht="22.5">
      <c r="A220" s="170">
        <v>81</v>
      </c>
      <c r="B220" s="171" t="s">
        <v>376</v>
      </c>
      <c r="C220" s="172" t="s">
        <v>377</v>
      </c>
      <c r="D220" s="173" t="s">
        <v>93</v>
      </c>
      <c r="E220" s="174">
        <v>33.54</v>
      </c>
      <c r="F220" s="174">
        <v>0</v>
      </c>
      <c r="G220" s="175">
        <f>E220*F220</f>
        <v>0</v>
      </c>
      <c r="O220" s="169">
        <v>2</v>
      </c>
      <c r="AA220" s="147">
        <v>1</v>
      </c>
      <c r="AB220" s="147">
        <v>7</v>
      </c>
      <c r="AC220" s="147">
        <v>7</v>
      </c>
      <c r="AZ220" s="147">
        <v>2</v>
      </c>
      <c r="BA220" s="147">
        <f>IF(AZ220=1,G220,0)</f>
        <v>0</v>
      </c>
      <c r="BB220" s="147">
        <f>IF(AZ220=2,G220,0)</f>
        <v>0</v>
      </c>
      <c r="BC220" s="147">
        <f>IF(AZ220=3,G220,0)</f>
        <v>0</v>
      </c>
      <c r="BD220" s="147">
        <f>IF(AZ220=4,G220,0)</f>
        <v>0</v>
      </c>
      <c r="BE220" s="147">
        <f>IF(AZ220=5,G220,0)</f>
        <v>0</v>
      </c>
      <c r="CZ220" s="147">
        <v>0.00059</v>
      </c>
    </row>
    <row r="221" spans="1:15" ht="409.5">
      <c r="A221" s="176"/>
      <c r="B221" s="177"/>
      <c r="C221" s="220" t="s">
        <v>378</v>
      </c>
      <c r="D221" s="221"/>
      <c r="E221" s="179">
        <v>0</v>
      </c>
      <c r="F221" s="180"/>
      <c r="G221" s="181"/>
      <c r="M221" s="178" t="s">
        <v>378</v>
      </c>
      <c r="O221" s="169"/>
    </row>
    <row r="222" spans="1:15" ht="409.5">
      <c r="A222" s="176"/>
      <c r="B222" s="177"/>
      <c r="C222" s="220" t="s">
        <v>379</v>
      </c>
      <c r="D222" s="221"/>
      <c r="E222" s="179">
        <v>4.14</v>
      </c>
      <c r="F222" s="180"/>
      <c r="G222" s="181"/>
      <c r="M222" s="178" t="s">
        <v>379</v>
      </c>
      <c r="O222" s="169"/>
    </row>
    <row r="223" spans="1:15" ht="409.5">
      <c r="A223" s="176"/>
      <c r="B223" s="177"/>
      <c r="C223" s="220" t="s">
        <v>380</v>
      </c>
      <c r="D223" s="221"/>
      <c r="E223" s="179">
        <v>29.4</v>
      </c>
      <c r="F223" s="180"/>
      <c r="G223" s="181"/>
      <c r="M223" s="178" t="s">
        <v>380</v>
      </c>
      <c r="O223" s="169"/>
    </row>
    <row r="224" spans="1:104" ht="409.5">
      <c r="A224" s="170">
        <v>82</v>
      </c>
      <c r="B224" s="171" t="s">
        <v>381</v>
      </c>
      <c r="C224" s="172" t="s">
        <v>382</v>
      </c>
      <c r="D224" s="173" t="s">
        <v>97</v>
      </c>
      <c r="E224" s="174">
        <v>36.3385</v>
      </c>
      <c r="F224" s="174">
        <v>0</v>
      </c>
      <c r="G224" s="175">
        <f>E224*F224</f>
        <v>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>IF(AZ224=1,G224,0)</f>
        <v>0</v>
      </c>
      <c r="BB224" s="147">
        <f>IF(AZ224=2,G224,0)</f>
        <v>0</v>
      </c>
      <c r="BC224" s="147">
        <f>IF(AZ224=3,G224,0)</f>
        <v>0</v>
      </c>
      <c r="BD224" s="147">
        <f>IF(AZ224=4,G224,0)</f>
        <v>0</v>
      </c>
      <c r="BE224" s="147">
        <f>IF(AZ224=5,G224,0)</f>
        <v>0</v>
      </c>
      <c r="CZ224" s="147">
        <v>0</v>
      </c>
    </row>
    <row r="225" spans="1:15" ht="409.5">
      <c r="A225" s="176"/>
      <c r="B225" s="177"/>
      <c r="C225" s="220" t="s">
        <v>373</v>
      </c>
      <c r="D225" s="221"/>
      <c r="E225" s="179">
        <v>0</v>
      </c>
      <c r="F225" s="180"/>
      <c r="G225" s="181"/>
      <c r="M225" s="178" t="s">
        <v>373</v>
      </c>
      <c r="O225" s="169"/>
    </row>
    <row r="226" spans="1:15" ht="409.5">
      <c r="A226" s="176"/>
      <c r="B226" s="177"/>
      <c r="C226" s="220" t="s">
        <v>383</v>
      </c>
      <c r="D226" s="221"/>
      <c r="E226" s="179">
        <v>4.5135</v>
      </c>
      <c r="F226" s="180"/>
      <c r="G226" s="181"/>
      <c r="M226" s="178" t="s">
        <v>383</v>
      </c>
      <c r="O226" s="169"/>
    </row>
    <row r="227" spans="1:15" ht="409.5">
      <c r="A227" s="176"/>
      <c r="B227" s="177"/>
      <c r="C227" s="220" t="s">
        <v>202</v>
      </c>
      <c r="D227" s="221"/>
      <c r="E227" s="179">
        <v>31.825</v>
      </c>
      <c r="F227" s="180"/>
      <c r="G227" s="181"/>
      <c r="M227" s="178" t="s">
        <v>202</v>
      </c>
      <c r="O227" s="169"/>
    </row>
    <row r="228" spans="1:104" ht="409.5">
      <c r="A228" s="170">
        <v>83</v>
      </c>
      <c r="B228" s="171" t="s">
        <v>384</v>
      </c>
      <c r="C228" s="172" t="s">
        <v>385</v>
      </c>
      <c r="D228" s="173" t="s">
        <v>97</v>
      </c>
      <c r="E228" s="174">
        <v>34.3585</v>
      </c>
      <c r="F228" s="174">
        <v>0</v>
      </c>
      <c r="G228" s="175">
        <f>E228*F228</f>
        <v>0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>IF(AZ228=1,G228,0)</f>
        <v>0</v>
      </c>
      <c r="BB228" s="147">
        <f>IF(AZ228=2,G228,0)</f>
        <v>0</v>
      </c>
      <c r="BC228" s="147">
        <f>IF(AZ228=3,G228,0)</f>
        <v>0</v>
      </c>
      <c r="BD228" s="147">
        <f>IF(AZ228=4,G228,0)</f>
        <v>0</v>
      </c>
      <c r="BE228" s="147">
        <f>IF(AZ228=5,G228,0)</f>
        <v>0</v>
      </c>
      <c r="CZ228" s="147">
        <v>0.00036</v>
      </c>
    </row>
    <row r="229" spans="1:15" ht="409.5">
      <c r="A229" s="176"/>
      <c r="B229" s="177"/>
      <c r="C229" s="220" t="s">
        <v>386</v>
      </c>
      <c r="D229" s="221"/>
      <c r="E229" s="179">
        <v>0</v>
      </c>
      <c r="F229" s="180"/>
      <c r="G229" s="181"/>
      <c r="M229" s="178" t="s">
        <v>386</v>
      </c>
      <c r="O229" s="169"/>
    </row>
    <row r="230" spans="1:15" ht="409.5">
      <c r="A230" s="176"/>
      <c r="B230" s="177"/>
      <c r="C230" s="220" t="s">
        <v>283</v>
      </c>
      <c r="D230" s="221"/>
      <c r="E230" s="179">
        <v>2.5335</v>
      </c>
      <c r="F230" s="180"/>
      <c r="G230" s="181"/>
      <c r="M230" s="178" t="s">
        <v>283</v>
      </c>
      <c r="O230" s="169"/>
    </row>
    <row r="231" spans="1:15" ht="409.5">
      <c r="A231" s="176"/>
      <c r="B231" s="177"/>
      <c r="C231" s="220" t="s">
        <v>202</v>
      </c>
      <c r="D231" s="221"/>
      <c r="E231" s="179">
        <v>31.825</v>
      </c>
      <c r="F231" s="180"/>
      <c r="G231" s="181"/>
      <c r="M231" s="178" t="s">
        <v>202</v>
      </c>
      <c r="O231" s="169"/>
    </row>
    <row r="232" spans="1:104" ht="409.5">
      <c r="A232" s="170">
        <v>84</v>
      </c>
      <c r="B232" s="171" t="s">
        <v>387</v>
      </c>
      <c r="C232" s="172" t="s">
        <v>388</v>
      </c>
      <c r="D232" s="173" t="s">
        <v>93</v>
      </c>
      <c r="E232" s="174">
        <v>22.05</v>
      </c>
      <c r="F232" s="174">
        <v>0</v>
      </c>
      <c r="G232" s="175">
        <f>E232*F232</f>
        <v>0</v>
      </c>
      <c r="O232" s="169">
        <v>2</v>
      </c>
      <c r="AA232" s="147">
        <v>1</v>
      </c>
      <c r="AB232" s="147">
        <v>7</v>
      </c>
      <c r="AC232" s="147">
        <v>7</v>
      </c>
      <c r="AZ232" s="147">
        <v>2</v>
      </c>
      <c r="BA232" s="147">
        <f>IF(AZ232=1,G232,0)</f>
        <v>0</v>
      </c>
      <c r="BB232" s="147">
        <f>IF(AZ232=2,G232,0)</f>
        <v>0</v>
      </c>
      <c r="BC232" s="147">
        <f>IF(AZ232=3,G232,0)</f>
        <v>0</v>
      </c>
      <c r="BD232" s="147">
        <f>IF(AZ232=4,G232,0)</f>
        <v>0</v>
      </c>
      <c r="BE232" s="147">
        <f>IF(AZ232=5,G232,0)</f>
        <v>0</v>
      </c>
      <c r="CZ232" s="147">
        <v>3E-05</v>
      </c>
    </row>
    <row r="233" spans="1:15" ht="409.5">
      <c r="A233" s="176"/>
      <c r="B233" s="177"/>
      <c r="C233" s="220" t="s">
        <v>373</v>
      </c>
      <c r="D233" s="221"/>
      <c r="E233" s="179">
        <v>0</v>
      </c>
      <c r="F233" s="180"/>
      <c r="G233" s="181"/>
      <c r="M233" s="178" t="s">
        <v>373</v>
      </c>
      <c r="O233" s="169"/>
    </row>
    <row r="234" spans="1:15" ht="409.5">
      <c r="A234" s="176"/>
      <c r="B234" s="177"/>
      <c r="C234" s="220" t="s">
        <v>389</v>
      </c>
      <c r="D234" s="221"/>
      <c r="E234" s="179">
        <v>22.05</v>
      </c>
      <c r="F234" s="180"/>
      <c r="G234" s="181"/>
      <c r="M234" s="178" t="s">
        <v>389</v>
      </c>
      <c r="O234" s="169"/>
    </row>
    <row r="235" spans="1:104" ht="409.5">
      <c r="A235" s="170">
        <v>85</v>
      </c>
      <c r="B235" s="171" t="s">
        <v>390</v>
      </c>
      <c r="C235" s="172" t="s">
        <v>391</v>
      </c>
      <c r="D235" s="173" t="s">
        <v>97</v>
      </c>
      <c r="E235" s="174">
        <v>34.3585</v>
      </c>
      <c r="F235" s="174">
        <v>0</v>
      </c>
      <c r="G235" s="175">
        <f>E235*F235</f>
        <v>0</v>
      </c>
      <c r="O235" s="169">
        <v>2</v>
      </c>
      <c r="AA235" s="147">
        <v>1</v>
      </c>
      <c r="AB235" s="147">
        <v>7</v>
      </c>
      <c r="AC235" s="147">
        <v>7</v>
      </c>
      <c r="AZ235" s="147">
        <v>2</v>
      </c>
      <c r="BA235" s="147">
        <f>IF(AZ235=1,G235,0)</f>
        <v>0</v>
      </c>
      <c r="BB235" s="147">
        <f>IF(AZ235=2,G235,0)</f>
        <v>0</v>
      </c>
      <c r="BC235" s="147">
        <f>IF(AZ235=3,G235,0)</f>
        <v>0</v>
      </c>
      <c r="BD235" s="147">
        <f>IF(AZ235=4,G235,0)</f>
        <v>0</v>
      </c>
      <c r="BE235" s="147">
        <f>IF(AZ235=5,G235,0)</f>
        <v>0</v>
      </c>
      <c r="CZ235" s="147">
        <v>4E-05</v>
      </c>
    </row>
    <row r="236" spans="1:15" ht="409.5">
      <c r="A236" s="176"/>
      <c r="B236" s="177"/>
      <c r="C236" s="220" t="s">
        <v>392</v>
      </c>
      <c r="D236" s="221"/>
      <c r="E236" s="179">
        <v>34.3585</v>
      </c>
      <c r="F236" s="180"/>
      <c r="G236" s="181"/>
      <c r="M236" s="178" t="s">
        <v>392</v>
      </c>
      <c r="O236" s="169"/>
    </row>
    <row r="237" spans="1:104" ht="409.5">
      <c r="A237" s="170">
        <v>86</v>
      </c>
      <c r="B237" s="171" t="s">
        <v>393</v>
      </c>
      <c r="C237" s="172" t="s">
        <v>394</v>
      </c>
      <c r="D237" s="173" t="s">
        <v>97</v>
      </c>
      <c r="E237" s="174">
        <v>35.3893</v>
      </c>
      <c r="F237" s="174">
        <v>0</v>
      </c>
      <c r="G237" s="175">
        <f>E237*F237</f>
        <v>0</v>
      </c>
      <c r="O237" s="169">
        <v>2</v>
      </c>
      <c r="AA237" s="147">
        <v>3</v>
      </c>
      <c r="AB237" s="147">
        <v>7</v>
      </c>
      <c r="AC237" s="147">
        <v>28412306</v>
      </c>
      <c r="AZ237" s="147">
        <v>2</v>
      </c>
      <c r="BA237" s="147">
        <f>IF(AZ237=1,G237,0)</f>
        <v>0</v>
      </c>
      <c r="BB237" s="147">
        <f>IF(AZ237=2,G237,0)</f>
        <v>0</v>
      </c>
      <c r="BC237" s="147">
        <f>IF(AZ237=3,G237,0)</f>
        <v>0</v>
      </c>
      <c r="BD237" s="147">
        <f>IF(AZ237=4,G237,0)</f>
        <v>0</v>
      </c>
      <c r="BE237" s="147">
        <f>IF(AZ237=5,G237,0)</f>
        <v>0</v>
      </c>
      <c r="CZ237" s="147">
        <v>0.0035</v>
      </c>
    </row>
    <row r="238" spans="1:15" ht="409.5">
      <c r="A238" s="176"/>
      <c r="B238" s="177"/>
      <c r="C238" s="220" t="s">
        <v>395</v>
      </c>
      <c r="D238" s="221"/>
      <c r="E238" s="179">
        <v>35.3893</v>
      </c>
      <c r="F238" s="180"/>
      <c r="G238" s="181"/>
      <c r="M238" s="178" t="s">
        <v>395</v>
      </c>
      <c r="O238" s="169"/>
    </row>
    <row r="239" spans="1:104" ht="409.5">
      <c r="A239" s="170">
        <v>87</v>
      </c>
      <c r="B239" s="171" t="s">
        <v>396</v>
      </c>
      <c r="C239" s="172" t="s">
        <v>397</v>
      </c>
      <c r="D239" s="173" t="s">
        <v>61</v>
      </c>
      <c r="E239" s="174"/>
      <c r="F239" s="174">
        <v>0</v>
      </c>
      <c r="G239" s="175">
        <f aca="true" t="shared" si="6" ref="G239:G245">E239*F239</f>
        <v>0</v>
      </c>
      <c r="O239" s="169">
        <v>2</v>
      </c>
      <c r="AA239" s="147">
        <v>7</v>
      </c>
      <c r="AB239" s="147">
        <v>1002</v>
      </c>
      <c r="AC239" s="147">
        <v>5</v>
      </c>
      <c r="AZ239" s="147">
        <v>2</v>
      </c>
      <c r="BA239" s="147">
        <f aca="true" t="shared" si="7" ref="BA239:BA245">IF(AZ239=1,G239,0)</f>
        <v>0</v>
      </c>
      <c r="BB239" s="147">
        <f aca="true" t="shared" si="8" ref="BB239:BB245">IF(AZ239=2,G239,0)</f>
        <v>0</v>
      </c>
      <c r="BC239" s="147">
        <f aca="true" t="shared" si="9" ref="BC239:BC245">IF(AZ239=3,G239,0)</f>
        <v>0</v>
      </c>
      <c r="BD239" s="147">
        <f aca="true" t="shared" si="10" ref="BD239:BD245">IF(AZ239=4,G239,0)</f>
        <v>0</v>
      </c>
      <c r="BE239" s="147">
        <f aca="true" t="shared" si="11" ref="BE239:BE245">IF(AZ239=5,G239,0)</f>
        <v>0</v>
      </c>
      <c r="CZ239" s="147">
        <v>0</v>
      </c>
    </row>
    <row r="240" spans="1:104" ht="409.5">
      <c r="A240" s="170">
        <v>88</v>
      </c>
      <c r="B240" s="171" t="s">
        <v>244</v>
      </c>
      <c r="C240" s="172" t="s">
        <v>245</v>
      </c>
      <c r="D240" s="173" t="s">
        <v>246</v>
      </c>
      <c r="E240" s="174">
        <v>0.0363385</v>
      </c>
      <c r="F240" s="174">
        <v>0</v>
      </c>
      <c r="G240" s="175">
        <f t="shared" si="6"/>
        <v>0</v>
      </c>
      <c r="O240" s="169">
        <v>2</v>
      </c>
      <c r="AA240" s="147">
        <v>8</v>
      </c>
      <c r="AB240" s="147">
        <v>0</v>
      </c>
      <c r="AC240" s="147">
        <v>3</v>
      </c>
      <c r="AZ240" s="147">
        <v>2</v>
      </c>
      <c r="BA240" s="147">
        <f t="shared" si="7"/>
        <v>0</v>
      </c>
      <c r="BB240" s="147">
        <f t="shared" si="8"/>
        <v>0</v>
      </c>
      <c r="BC240" s="147">
        <f t="shared" si="9"/>
        <v>0</v>
      </c>
      <c r="BD240" s="147">
        <f t="shared" si="10"/>
        <v>0</v>
      </c>
      <c r="BE240" s="147">
        <f t="shared" si="11"/>
        <v>0</v>
      </c>
      <c r="CZ240" s="147">
        <v>0</v>
      </c>
    </row>
    <row r="241" spans="1:104" ht="409.5">
      <c r="A241" s="170">
        <v>89</v>
      </c>
      <c r="B241" s="171" t="s">
        <v>247</v>
      </c>
      <c r="C241" s="172" t="s">
        <v>248</v>
      </c>
      <c r="D241" s="173" t="s">
        <v>246</v>
      </c>
      <c r="E241" s="174">
        <v>0.0363385</v>
      </c>
      <c r="F241" s="174">
        <v>0</v>
      </c>
      <c r="G241" s="175">
        <f t="shared" si="6"/>
        <v>0</v>
      </c>
      <c r="O241" s="169">
        <v>2</v>
      </c>
      <c r="AA241" s="147">
        <v>8</v>
      </c>
      <c r="AB241" s="147">
        <v>0</v>
      </c>
      <c r="AC241" s="147">
        <v>3</v>
      </c>
      <c r="AZ241" s="147">
        <v>2</v>
      </c>
      <c r="BA241" s="147">
        <f t="shared" si="7"/>
        <v>0</v>
      </c>
      <c r="BB241" s="147">
        <f t="shared" si="8"/>
        <v>0</v>
      </c>
      <c r="BC241" s="147">
        <f t="shared" si="9"/>
        <v>0</v>
      </c>
      <c r="BD241" s="147">
        <f t="shared" si="10"/>
        <v>0</v>
      </c>
      <c r="BE241" s="147">
        <f t="shared" si="11"/>
        <v>0</v>
      </c>
      <c r="CZ241" s="147">
        <v>0</v>
      </c>
    </row>
    <row r="242" spans="1:104" ht="409.5">
      <c r="A242" s="170">
        <v>90</v>
      </c>
      <c r="B242" s="171" t="s">
        <v>249</v>
      </c>
      <c r="C242" s="172" t="s">
        <v>250</v>
      </c>
      <c r="D242" s="173" t="s">
        <v>246</v>
      </c>
      <c r="E242" s="174">
        <v>0.3270465</v>
      </c>
      <c r="F242" s="174">
        <v>0</v>
      </c>
      <c r="G242" s="175">
        <f t="shared" si="6"/>
        <v>0</v>
      </c>
      <c r="O242" s="169">
        <v>2</v>
      </c>
      <c r="AA242" s="147">
        <v>8</v>
      </c>
      <c r="AB242" s="147">
        <v>0</v>
      </c>
      <c r="AC242" s="147">
        <v>3</v>
      </c>
      <c r="AZ242" s="147">
        <v>2</v>
      </c>
      <c r="BA242" s="147">
        <f t="shared" si="7"/>
        <v>0</v>
      </c>
      <c r="BB242" s="147">
        <f t="shared" si="8"/>
        <v>0</v>
      </c>
      <c r="BC242" s="147">
        <f t="shared" si="9"/>
        <v>0</v>
      </c>
      <c r="BD242" s="147">
        <f t="shared" si="10"/>
        <v>0</v>
      </c>
      <c r="BE242" s="147">
        <f t="shared" si="11"/>
        <v>0</v>
      </c>
      <c r="CZ242" s="147">
        <v>0</v>
      </c>
    </row>
    <row r="243" spans="1:104" ht="409.5">
      <c r="A243" s="170">
        <v>91</v>
      </c>
      <c r="B243" s="171" t="s">
        <v>251</v>
      </c>
      <c r="C243" s="172" t="s">
        <v>252</v>
      </c>
      <c r="D243" s="173" t="s">
        <v>246</v>
      </c>
      <c r="E243" s="174">
        <v>0.0363385</v>
      </c>
      <c r="F243" s="174">
        <v>0</v>
      </c>
      <c r="G243" s="175">
        <f t="shared" si="6"/>
        <v>0</v>
      </c>
      <c r="O243" s="169">
        <v>2</v>
      </c>
      <c r="AA243" s="147">
        <v>8</v>
      </c>
      <c r="AB243" s="147">
        <v>0</v>
      </c>
      <c r="AC243" s="147">
        <v>3</v>
      </c>
      <c r="AZ243" s="147">
        <v>2</v>
      </c>
      <c r="BA243" s="147">
        <f t="shared" si="7"/>
        <v>0</v>
      </c>
      <c r="BB243" s="147">
        <f t="shared" si="8"/>
        <v>0</v>
      </c>
      <c r="BC243" s="147">
        <f t="shared" si="9"/>
        <v>0</v>
      </c>
      <c r="BD243" s="147">
        <f t="shared" si="10"/>
        <v>0</v>
      </c>
      <c r="BE243" s="147">
        <f t="shared" si="11"/>
        <v>0</v>
      </c>
      <c r="CZ243" s="147">
        <v>0</v>
      </c>
    </row>
    <row r="244" spans="1:104" ht="409.5">
      <c r="A244" s="170">
        <v>92</v>
      </c>
      <c r="B244" s="171" t="s">
        <v>253</v>
      </c>
      <c r="C244" s="172" t="s">
        <v>254</v>
      </c>
      <c r="D244" s="173" t="s">
        <v>246</v>
      </c>
      <c r="E244" s="174">
        <v>0.145354</v>
      </c>
      <c r="F244" s="174">
        <v>0</v>
      </c>
      <c r="G244" s="175">
        <f t="shared" si="6"/>
        <v>0</v>
      </c>
      <c r="O244" s="169">
        <v>2</v>
      </c>
      <c r="AA244" s="147">
        <v>8</v>
      </c>
      <c r="AB244" s="147">
        <v>0</v>
      </c>
      <c r="AC244" s="147">
        <v>3</v>
      </c>
      <c r="AZ244" s="147">
        <v>2</v>
      </c>
      <c r="BA244" s="147">
        <f t="shared" si="7"/>
        <v>0</v>
      </c>
      <c r="BB244" s="147">
        <f t="shared" si="8"/>
        <v>0</v>
      </c>
      <c r="BC244" s="147">
        <f t="shared" si="9"/>
        <v>0</v>
      </c>
      <c r="BD244" s="147">
        <f t="shared" si="10"/>
        <v>0</v>
      </c>
      <c r="BE244" s="147">
        <f t="shared" si="11"/>
        <v>0</v>
      </c>
      <c r="CZ244" s="147">
        <v>0</v>
      </c>
    </row>
    <row r="245" spans="1:104" ht="409.5">
      <c r="A245" s="170">
        <v>93</v>
      </c>
      <c r="B245" s="171" t="s">
        <v>398</v>
      </c>
      <c r="C245" s="172" t="s">
        <v>399</v>
      </c>
      <c r="D245" s="173" t="s">
        <v>246</v>
      </c>
      <c r="E245" s="174">
        <v>0.0363385</v>
      </c>
      <c r="F245" s="174">
        <v>0</v>
      </c>
      <c r="G245" s="175">
        <f t="shared" si="6"/>
        <v>0</v>
      </c>
      <c r="O245" s="169">
        <v>2</v>
      </c>
      <c r="AA245" s="147">
        <v>8</v>
      </c>
      <c r="AB245" s="147">
        <v>0</v>
      </c>
      <c r="AC245" s="147">
        <v>3</v>
      </c>
      <c r="AZ245" s="147">
        <v>2</v>
      </c>
      <c r="BA245" s="147">
        <f t="shared" si="7"/>
        <v>0</v>
      </c>
      <c r="BB245" s="147">
        <f t="shared" si="8"/>
        <v>0</v>
      </c>
      <c r="BC245" s="147">
        <f t="shared" si="9"/>
        <v>0</v>
      </c>
      <c r="BD245" s="147">
        <f t="shared" si="10"/>
        <v>0</v>
      </c>
      <c r="BE245" s="147">
        <f t="shared" si="11"/>
        <v>0</v>
      </c>
      <c r="CZ245" s="147">
        <v>0</v>
      </c>
    </row>
    <row r="246" spans="1:57" ht="409.5">
      <c r="A246" s="182"/>
      <c r="B246" s="183" t="s">
        <v>73</v>
      </c>
      <c r="C246" s="184" t="str">
        <f>CONCATENATE(B215," ",C215)</f>
        <v>776 Podlahy povlakové</v>
      </c>
      <c r="D246" s="182"/>
      <c r="E246" s="185"/>
      <c r="F246" s="185"/>
      <c r="G246" s="186">
        <f>SUM(G215:G245)</f>
        <v>0</v>
      </c>
      <c r="O246" s="169">
        <v>4</v>
      </c>
      <c r="BA246" s="187">
        <f>SUM(BA215:BA245)</f>
        <v>0</v>
      </c>
      <c r="BB246" s="187">
        <f>SUM(BB215:BB245)</f>
        <v>0</v>
      </c>
      <c r="BC246" s="187">
        <f>SUM(BC215:BC245)</f>
        <v>0</v>
      </c>
      <c r="BD246" s="187">
        <f>SUM(BD215:BD245)</f>
        <v>0</v>
      </c>
      <c r="BE246" s="187">
        <f>SUM(BE215:BE245)</f>
        <v>0</v>
      </c>
    </row>
    <row r="247" spans="1:15" ht="409.5">
      <c r="A247" s="162" t="s">
        <v>72</v>
      </c>
      <c r="B247" s="163" t="s">
        <v>400</v>
      </c>
      <c r="C247" s="164" t="s">
        <v>401</v>
      </c>
      <c r="D247" s="165"/>
      <c r="E247" s="166"/>
      <c r="F247" s="166"/>
      <c r="G247" s="167"/>
      <c r="H247" s="168"/>
      <c r="I247" s="168"/>
      <c r="O247" s="169">
        <v>1</v>
      </c>
    </row>
    <row r="248" spans="1:104" ht="22.5">
      <c r="A248" s="170">
        <v>94</v>
      </c>
      <c r="B248" s="171" t="s">
        <v>402</v>
      </c>
      <c r="C248" s="172" t="s">
        <v>403</v>
      </c>
      <c r="D248" s="173" t="s">
        <v>97</v>
      </c>
      <c r="E248" s="174">
        <v>16.591</v>
      </c>
      <c r="F248" s="174">
        <v>0</v>
      </c>
      <c r="G248" s="175">
        <f>E248*F248</f>
        <v>0</v>
      </c>
      <c r="O248" s="169">
        <v>2</v>
      </c>
      <c r="AA248" s="147">
        <v>1</v>
      </c>
      <c r="AB248" s="147">
        <v>7</v>
      </c>
      <c r="AC248" s="147">
        <v>7</v>
      </c>
      <c r="AZ248" s="147">
        <v>2</v>
      </c>
      <c r="BA248" s="147">
        <f>IF(AZ248=1,G248,0)</f>
        <v>0</v>
      </c>
      <c r="BB248" s="147">
        <f>IF(AZ248=2,G248,0)</f>
        <v>0</v>
      </c>
      <c r="BC248" s="147">
        <f>IF(AZ248=3,G248,0)</f>
        <v>0</v>
      </c>
      <c r="BD248" s="147">
        <f>IF(AZ248=4,G248,0)</f>
        <v>0</v>
      </c>
      <c r="BE248" s="147">
        <f>IF(AZ248=5,G248,0)</f>
        <v>0</v>
      </c>
      <c r="CZ248" s="147">
        <v>0</v>
      </c>
    </row>
    <row r="249" spans="1:15" ht="409.5">
      <c r="A249" s="176"/>
      <c r="B249" s="177"/>
      <c r="C249" s="220" t="s">
        <v>404</v>
      </c>
      <c r="D249" s="221"/>
      <c r="E249" s="179">
        <v>16.591</v>
      </c>
      <c r="F249" s="180"/>
      <c r="G249" s="181"/>
      <c r="M249" s="178" t="s">
        <v>404</v>
      </c>
      <c r="O249" s="169"/>
    </row>
    <row r="250" spans="1:104" ht="409.5">
      <c r="A250" s="170">
        <v>95</v>
      </c>
      <c r="B250" s="171" t="s">
        <v>405</v>
      </c>
      <c r="C250" s="172" t="s">
        <v>406</v>
      </c>
      <c r="D250" s="173" t="s">
        <v>97</v>
      </c>
      <c r="E250" s="174">
        <v>16.591</v>
      </c>
      <c r="F250" s="174">
        <v>0</v>
      </c>
      <c r="G250" s="175">
        <f>E250*F250</f>
        <v>0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0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Z250" s="147">
        <v>0.0031</v>
      </c>
    </row>
    <row r="251" spans="1:15" ht="409.5">
      <c r="A251" s="176"/>
      <c r="B251" s="177"/>
      <c r="C251" s="220" t="s">
        <v>121</v>
      </c>
      <c r="D251" s="221"/>
      <c r="E251" s="179">
        <v>0</v>
      </c>
      <c r="F251" s="180"/>
      <c r="G251" s="181"/>
      <c r="M251" s="178" t="s">
        <v>121</v>
      </c>
      <c r="O251" s="169"/>
    </row>
    <row r="252" spans="1:15" ht="409.5">
      <c r="A252" s="176"/>
      <c r="B252" s="177"/>
      <c r="C252" s="220" t="s">
        <v>407</v>
      </c>
      <c r="D252" s="221"/>
      <c r="E252" s="179">
        <v>1.8</v>
      </c>
      <c r="F252" s="180"/>
      <c r="G252" s="181"/>
      <c r="M252" s="178" t="s">
        <v>407</v>
      </c>
      <c r="O252" s="169"/>
    </row>
    <row r="253" spans="1:15" ht="409.5">
      <c r="A253" s="176"/>
      <c r="B253" s="177"/>
      <c r="C253" s="220" t="s">
        <v>408</v>
      </c>
      <c r="D253" s="221"/>
      <c r="E253" s="179">
        <v>14.791</v>
      </c>
      <c r="F253" s="180"/>
      <c r="G253" s="181"/>
      <c r="M253" s="178" t="s">
        <v>408</v>
      </c>
      <c r="O253" s="169"/>
    </row>
    <row r="254" spans="1:104" ht="409.5">
      <c r="A254" s="170">
        <v>96</v>
      </c>
      <c r="B254" s="171" t="s">
        <v>409</v>
      </c>
      <c r="C254" s="172" t="s">
        <v>410</v>
      </c>
      <c r="D254" s="173" t="s">
        <v>97</v>
      </c>
      <c r="E254" s="174">
        <v>1.8</v>
      </c>
      <c r="F254" s="174">
        <v>0</v>
      </c>
      <c r="G254" s="175">
        <f>E254*F254</f>
        <v>0</v>
      </c>
      <c r="O254" s="169">
        <v>2</v>
      </c>
      <c r="AA254" s="147">
        <v>1</v>
      </c>
      <c r="AB254" s="147">
        <v>7</v>
      </c>
      <c r="AC254" s="147">
        <v>7</v>
      </c>
      <c r="AZ254" s="147">
        <v>2</v>
      </c>
      <c r="BA254" s="147">
        <f>IF(AZ254=1,G254,0)</f>
        <v>0</v>
      </c>
      <c r="BB254" s="147">
        <f>IF(AZ254=2,G254,0)</f>
        <v>0</v>
      </c>
      <c r="BC254" s="147">
        <f>IF(AZ254=3,G254,0)</f>
        <v>0</v>
      </c>
      <c r="BD254" s="147">
        <f>IF(AZ254=4,G254,0)</f>
        <v>0</v>
      </c>
      <c r="BE254" s="147">
        <f>IF(AZ254=5,G254,0)</f>
        <v>0</v>
      </c>
      <c r="CZ254" s="147">
        <v>0</v>
      </c>
    </row>
    <row r="255" spans="1:15" ht="409.5">
      <c r="A255" s="176"/>
      <c r="B255" s="177"/>
      <c r="C255" s="220" t="s">
        <v>121</v>
      </c>
      <c r="D255" s="221"/>
      <c r="E255" s="179">
        <v>0</v>
      </c>
      <c r="F255" s="180"/>
      <c r="G255" s="181"/>
      <c r="M255" s="178" t="s">
        <v>121</v>
      </c>
      <c r="O255" s="169"/>
    </row>
    <row r="256" spans="1:15" ht="409.5">
      <c r="A256" s="176"/>
      <c r="B256" s="177"/>
      <c r="C256" s="220" t="s">
        <v>407</v>
      </c>
      <c r="D256" s="221"/>
      <c r="E256" s="179">
        <v>1.8</v>
      </c>
      <c r="F256" s="180"/>
      <c r="G256" s="181"/>
      <c r="M256" s="178" t="s">
        <v>407</v>
      </c>
      <c r="O256" s="169"/>
    </row>
    <row r="257" spans="1:104" ht="409.5">
      <c r="A257" s="170">
        <v>97</v>
      </c>
      <c r="B257" s="171" t="s">
        <v>411</v>
      </c>
      <c r="C257" s="172" t="s">
        <v>412</v>
      </c>
      <c r="D257" s="173" t="s">
        <v>97</v>
      </c>
      <c r="E257" s="174">
        <v>16.591</v>
      </c>
      <c r="F257" s="174">
        <v>0</v>
      </c>
      <c r="G257" s="175">
        <f>E257*F257</f>
        <v>0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0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Z257" s="147">
        <v>0.00027</v>
      </c>
    </row>
    <row r="258" spans="1:15" ht="409.5">
      <c r="A258" s="176"/>
      <c r="B258" s="177"/>
      <c r="C258" s="220" t="s">
        <v>413</v>
      </c>
      <c r="D258" s="221"/>
      <c r="E258" s="179">
        <v>16.591</v>
      </c>
      <c r="F258" s="180"/>
      <c r="G258" s="181"/>
      <c r="M258" s="178" t="s">
        <v>413</v>
      </c>
      <c r="O258" s="169"/>
    </row>
    <row r="259" spans="1:104" ht="22.5">
      <c r="A259" s="170">
        <v>98</v>
      </c>
      <c r="B259" s="171" t="s">
        <v>414</v>
      </c>
      <c r="C259" s="172" t="s">
        <v>415</v>
      </c>
      <c r="D259" s="173" t="s">
        <v>93</v>
      </c>
      <c r="E259" s="174">
        <v>3.2</v>
      </c>
      <c r="F259" s="174">
        <v>0</v>
      </c>
      <c r="G259" s="175">
        <f>E259*F259</f>
        <v>0</v>
      </c>
      <c r="O259" s="169">
        <v>2</v>
      </c>
      <c r="AA259" s="147">
        <v>1</v>
      </c>
      <c r="AB259" s="147">
        <v>7</v>
      </c>
      <c r="AC259" s="147">
        <v>7</v>
      </c>
      <c r="AZ259" s="147">
        <v>2</v>
      </c>
      <c r="BA259" s="147">
        <f>IF(AZ259=1,G259,0)</f>
        <v>0</v>
      </c>
      <c r="BB259" s="147">
        <f>IF(AZ259=2,G259,0)</f>
        <v>0</v>
      </c>
      <c r="BC259" s="147">
        <f>IF(AZ259=3,G259,0)</f>
        <v>0</v>
      </c>
      <c r="BD259" s="147">
        <f>IF(AZ259=4,G259,0)</f>
        <v>0</v>
      </c>
      <c r="BE259" s="147">
        <f>IF(AZ259=5,G259,0)</f>
        <v>0</v>
      </c>
      <c r="CZ259" s="147">
        <v>0.00031</v>
      </c>
    </row>
    <row r="260" spans="1:15" ht="409.5">
      <c r="A260" s="176"/>
      <c r="B260" s="177"/>
      <c r="C260" s="220" t="s">
        <v>416</v>
      </c>
      <c r="D260" s="221"/>
      <c r="E260" s="179">
        <v>3.2</v>
      </c>
      <c r="F260" s="180"/>
      <c r="G260" s="181"/>
      <c r="M260" s="178" t="s">
        <v>416</v>
      </c>
      <c r="O260" s="169"/>
    </row>
    <row r="261" spans="1:104" ht="22.5">
      <c r="A261" s="170">
        <v>99</v>
      </c>
      <c r="B261" s="171" t="s">
        <v>417</v>
      </c>
      <c r="C261" s="172" t="s">
        <v>418</v>
      </c>
      <c r="D261" s="173" t="s">
        <v>93</v>
      </c>
      <c r="E261" s="174">
        <v>11.6</v>
      </c>
      <c r="F261" s="174">
        <v>0</v>
      </c>
      <c r="G261" s="175">
        <f>E261*F261</f>
        <v>0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0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Z261" s="147">
        <v>0.00026</v>
      </c>
    </row>
    <row r="262" spans="1:15" ht="409.5">
      <c r="A262" s="176"/>
      <c r="B262" s="177"/>
      <c r="C262" s="220" t="s">
        <v>121</v>
      </c>
      <c r="D262" s="221"/>
      <c r="E262" s="179">
        <v>0</v>
      </c>
      <c r="F262" s="180"/>
      <c r="G262" s="181"/>
      <c r="M262" s="178" t="s">
        <v>121</v>
      </c>
      <c r="O262" s="169"/>
    </row>
    <row r="263" spans="1:15" ht="409.5">
      <c r="A263" s="176"/>
      <c r="B263" s="177"/>
      <c r="C263" s="220" t="s">
        <v>419</v>
      </c>
      <c r="D263" s="221"/>
      <c r="E263" s="179">
        <v>11.6</v>
      </c>
      <c r="F263" s="180"/>
      <c r="G263" s="181"/>
      <c r="M263" s="178" t="s">
        <v>419</v>
      </c>
      <c r="O263" s="169"/>
    </row>
    <row r="264" spans="1:104" ht="409.5">
      <c r="A264" s="170">
        <v>100</v>
      </c>
      <c r="B264" s="171" t="s">
        <v>420</v>
      </c>
      <c r="C264" s="172" t="s">
        <v>421</v>
      </c>
      <c r="D264" s="173" t="s">
        <v>422</v>
      </c>
      <c r="E264" s="174">
        <v>165.91</v>
      </c>
      <c r="F264" s="174">
        <v>0</v>
      </c>
      <c r="G264" s="175">
        <f>E264*F264</f>
        <v>0</v>
      </c>
      <c r="O264" s="169">
        <v>2</v>
      </c>
      <c r="AA264" s="147">
        <v>3</v>
      </c>
      <c r="AB264" s="147">
        <v>1</v>
      </c>
      <c r="AC264" s="147">
        <v>58612101</v>
      </c>
      <c r="AZ264" s="147">
        <v>2</v>
      </c>
      <c r="BA264" s="147">
        <f>IF(AZ264=1,G264,0)</f>
        <v>0</v>
      </c>
      <c r="BB264" s="147">
        <f>IF(AZ264=2,G264,0)</f>
        <v>0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Z264" s="147">
        <v>0.001</v>
      </c>
    </row>
    <row r="265" spans="1:15" ht="409.5">
      <c r="A265" s="176"/>
      <c r="B265" s="177"/>
      <c r="C265" s="220" t="s">
        <v>423</v>
      </c>
      <c r="D265" s="221"/>
      <c r="E265" s="179">
        <v>165.91</v>
      </c>
      <c r="F265" s="180"/>
      <c r="G265" s="181"/>
      <c r="M265" s="178" t="s">
        <v>423</v>
      </c>
      <c r="O265" s="169"/>
    </row>
    <row r="266" spans="1:104" ht="22.5">
      <c r="A266" s="170">
        <v>101</v>
      </c>
      <c r="B266" s="171" t="s">
        <v>424</v>
      </c>
      <c r="C266" s="172" t="s">
        <v>425</v>
      </c>
      <c r="D266" s="173" t="s">
        <v>97</v>
      </c>
      <c r="E266" s="174">
        <v>17.2546</v>
      </c>
      <c r="F266" s="174">
        <v>0</v>
      </c>
      <c r="G266" s="175">
        <f>E266*F266</f>
        <v>0</v>
      </c>
      <c r="O266" s="169">
        <v>2</v>
      </c>
      <c r="AA266" s="147">
        <v>3</v>
      </c>
      <c r="AB266" s="147">
        <v>7</v>
      </c>
      <c r="AC266" s="147" t="s">
        <v>424</v>
      </c>
      <c r="AZ266" s="147">
        <v>2</v>
      </c>
      <c r="BA266" s="147">
        <f>IF(AZ266=1,G266,0)</f>
        <v>0</v>
      </c>
      <c r="BB266" s="147">
        <f>IF(AZ266=2,G266,0)</f>
        <v>0</v>
      </c>
      <c r="BC266" s="147">
        <f>IF(AZ266=3,G266,0)</f>
        <v>0</v>
      </c>
      <c r="BD266" s="147">
        <f>IF(AZ266=4,G266,0)</f>
        <v>0</v>
      </c>
      <c r="BE266" s="147">
        <f>IF(AZ266=5,G266,0)</f>
        <v>0</v>
      </c>
      <c r="CZ266" s="147">
        <v>0.0126</v>
      </c>
    </row>
    <row r="267" spans="1:15" ht="409.5">
      <c r="A267" s="176"/>
      <c r="B267" s="177"/>
      <c r="C267" s="220" t="s">
        <v>426</v>
      </c>
      <c r="D267" s="221"/>
      <c r="E267" s="179">
        <v>17.2546</v>
      </c>
      <c r="F267" s="180"/>
      <c r="G267" s="181"/>
      <c r="M267" s="178" t="s">
        <v>426</v>
      </c>
      <c r="O267" s="169"/>
    </row>
    <row r="268" spans="1:104" ht="409.5">
      <c r="A268" s="170">
        <v>102</v>
      </c>
      <c r="B268" s="171" t="s">
        <v>427</v>
      </c>
      <c r="C268" s="172" t="s">
        <v>428</v>
      </c>
      <c r="D268" s="173" t="s">
        <v>61</v>
      </c>
      <c r="E268" s="174"/>
      <c r="F268" s="174">
        <v>0</v>
      </c>
      <c r="G268" s="175">
        <f>E268*F268</f>
        <v>0</v>
      </c>
      <c r="O268" s="169">
        <v>2</v>
      </c>
      <c r="AA268" s="147">
        <v>7</v>
      </c>
      <c r="AB268" s="147">
        <v>1002</v>
      </c>
      <c r="AC268" s="147">
        <v>5</v>
      </c>
      <c r="AZ268" s="147">
        <v>2</v>
      </c>
      <c r="BA268" s="147">
        <f>IF(AZ268=1,G268,0)</f>
        <v>0</v>
      </c>
      <c r="BB268" s="147">
        <f>IF(AZ268=2,G268,0)</f>
        <v>0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Z268" s="147">
        <v>0</v>
      </c>
    </row>
    <row r="269" spans="1:57" ht="409.5">
      <c r="A269" s="182"/>
      <c r="B269" s="183" t="s">
        <v>73</v>
      </c>
      <c r="C269" s="184" t="str">
        <f>CONCATENATE(B247," ",C247)</f>
        <v>781 Obklady keramické</v>
      </c>
      <c r="D269" s="182"/>
      <c r="E269" s="185"/>
      <c r="F269" s="185"/>
      <c r="G269" s="186">
        <f>SUM(G247:G268)</f>
        <v>0</v>
      </c>
      <c r="O269" s="169">
        <v>4</v>
      </c>
      <c r="BA269" s="187">
        <f>SUM(BA247:BA268)</f>
        <v>0</v>
      </c>
      <c r="BB269" s="187">
        <f>SUM(BB247:BB268)</f>
        <v>0</v>
      </c>
      <c r="BC269" s="187">
        <f>SUM(BC247:BC268)</f>
        <v>0</v>
      </c>
      <c r="BD269" s="187">
        <f>SUM(BD247:BD268)</f>
        <v>0</v>
      </c>
      <c r="BE269" s="187">
        <f>SUM(BE247:BE268)</f>
        <v>0</v>
      </c>
    </row>
    <row r="270" spans="1:15" ht="409.5">
      <c r="A270" s="162" t="s">
        <v>72</v>
      </c>
      <c r="B270" s="163" t="s">
        <v>429</v>
      </c>
      <c r="C270" s="164" t="s">
        <v>430</v>
      </c>
      <c r="D270" s="165"/>
      <c r="E270" s="166"/>
      <c r="F270" s="166"/>
      <c r="G270" s="167"/>
      <c r="H270" s="168"/>
      <c r="I270" s="168"/>
      <c r="O270" s="169">
        <v>1</v>
      </c>
    </row>
    <row r="271" spans="1:104" ht="409.5">
      <c r="A271" s="170">
        <v>103</v>
      </c>
      <c r="B271" s="171" t="s">
        <v>431</v>
      </c>
      <c r="C271" s="172" t="s">
        <v>432</v>
      </c>
      <c r="D271" s="173" t="s">
        <v>97</v>
      </c>
      <c r="E271" s="174">
        <v>2.56</v>
      </c>
      <c r="F271" s="174">
        <v>0</v>
      </c>
      <c r="G271" s="175">
        <f>E271*F271</f>
        <v>0</v>
      </c>
      <c r="O271" s="169">
        <v>2</v>
      </c>
      <c r="AA271" s="147">
        <v>1</v>
      </c>
      <c r="AB271" s="147">
        <v>7</v>
      </c>
      <c r="AC271" s="147">
        <v>7</v>
      </c>
      <c r="AZ271" s="147">
        <v>2</v>
      </c>
      <c r="BA271" s="147">
        <f>IF(AZ271=1,G271,0)</f>
        <v>0</v>
      </c>
      <c r="BB271" s="147">
        <f>IF(AZ271=2,G271,0)</f>
        <v>0</v>
      </c>
      <c r="BC271" s="147">
        <f>IF(AZ271=3,G271,0)</f>
        <v>0</v>
      </c>
      <c r="BD271" s="147">
        <f>IF(AZ271=4,G271,0)</f>
        <v>0</v>
      </c>
      <c r="BE271" s="147">
        <f>IF(AZ271=5,G271,0)</f>
        <v>0</v>
      </c>
      <c r="CZ271" s="147">
        <v>0.00066</v>
      </c>
    </row>
    <row r="272" spans="1:15" ht="409.5">
      <c r="A272" s="176"/>
      <c r="B272" s="177"/>
      <c r="C272" s="220" t="s">
        <v>433</v>
      </c>
      <c r="D272" s="221"/>
      <c r="E272" s="179">
        <v>2.56</v>
      </c>
      <c r="F272" s="180"/>
      <c r="G272" s="181"/>
      <c r="M272" s="178" t="s">
        <v>433</v>
      </c>
      <c r="O272" s="169"/>
    </row>
    <row r="273" spans="1:104" ht="409.5">
      <c r="A273" s="170">
        <v>104</v>
      </c>
      <c r="B273" s="171" t="s">
        <v>434</v>
      </c>
      <c r="C273" s="172" t="s">
        <v>435</v>
      </c>
      <c r="D273" s="173" t="s">
        <v>97</v>
      </c>
      <c r="E273" s="174">
        <v>5.287</v>
      </c>
      <c r="F273" s="174">
        <v>0</v>
      </c>
      <c r="G273" s="175">
        <f>E273*F273</f>
        <v>0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0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Z273" s="147">
        <v>0.00028</v>
      </c>
    </row>
    <row r="274" spans="1:15" ht="409.5">
      <c r="A274" s="176"/>
      <c r="B274" s="177"/>
      <c r="C274" s="220" t="s">
        <v>436</v>
      </c>
      <c r="D274" s="221"/>
      <c r="E274" s="179">
        <v>0</v>
      </c>
      <c r="F274" s="180"/>
      <c r="G274" s="181"/>
      <c r="M274" s="178" t="s">
        <v>436</v>
      </c>
      <c r="O274" s="169"/>
    </row>
    <row r="275" spans="1:15" ht="409.5">
      <c r="A275" s="176"/>
      <c r="B275" s="177"/>
      <c r="C275" s="220" t="s">
        <v>437</v>
      </c>
      <c r="D275" s="221"/>
      <c r="E275" s="179">
        <v>1.2844</v>
      </c>
      <c r="F275" s="180"/>
      <c r="G275" s="181"/>
      <c r="M275" s="178" t="s">
        <v>437</v>
      </c>
      <c r="O275" s="169"/>
    </row>
    <row r="276" spans="1:15" ht="409.5">
      <c r="A276" s="176"/>
      <c r="B276" s="177"/>
      <c r="C276" s="220" t="s">
        <v>438</v>
      </c>
      <c r="D276" s="221"/>
      <c r="E276" s="179">
        <v>2.0328</v>
      </c>
      <c r="F276" s="180"/>
      <c r="G276" s="181"/>
      <c r="M276" s="178" t="s">
        <v>438</v>
      </c>
      <c r="O276" s="169"/>
    </row>
    <row r="277" spans="1:15" ht="409.5">
      <c r="A277" s="176"/>
      <c r="B277" s="177"/>
      <c r="C277" s="220" t="s">
        <v>439</v>
      </c>
      <c r="D277" s="221"/>
      <c r="E277" s="179">
        <v>0.9954</v>
      </c>
      <c r="F277" s="180"/>
      <c r="G277" s="181"/>
      <c r="M277" s="178" t="s">
        <v>439</v>
      </c>
      <c r="O277" s="169"/>
    </row>
    <row r="278" spans="1:15" ht="409.5">
      <c r="A278" s="176"/>
      <c r="B278" s="177"/>
      <c r="C278" s="220" t="s">
        <v>440</v>
      </c>
      <c r="D278" s="221"/>
      <c r="E278" s="179">
        <v>0.9744</v>
      </c>
      <c r="F278" s="180"/>
      <c r="G278" s="181"/>
      <c r="M278" s="178" t="s">
        <v>440</v>
      </c>
      <c r="O278" s="169"/>
    </row>
    <row r="279" spans="1:57" ht="409.5">
      <c r="A279" s="182"/>
      <c r="B279" s="183" t="s">
        <v>73</v>
      </c>
      <c r="C279" s="184" t="str">
        <f>CONCATENATE(B270," ",C270)</f>
        <v>783 Nátěry</v>
      </c>
      <c r="D279" s="182"/>
      <c r="E279" s="185"/>
      <c r="F279" s="185"/>
      <c r="G279" s="186">
        <f>SUM(G270:G278)</f>
        <v>0</v>
      </c>
      <c r="O279" s="169">
        <v>4</v>
      </c>
      <c r="BA279" s="187">
        <f>SUM(BA270:BA278)</f>
        <v>0</v>
      </c>
      <c r="BB279" s="187">
        <f>SUM(BB270:BB278)</f>
        <v>0</v>
      </c>
      <c r="BC279" s="187">
        <f>SUM(BC270:BC278)</f>
        <v>0</v>
      </c>
      <c r="BD279" s="187">
        <f>SUM(BD270:BD278)</f>
        <v>0</v>
      </c>
      <c r="BE279" s="187">
        <f>SUM(BE270:BE278)</f>
        <v>0</v>
      </c>
    </row>
    <row r="280" spans="1:15" ht="409.5">
      <c r="A280" s="162" t="s">
        <v>72</v>
      </c>
      <c r="B280" s="163" t="s">
        <v>441</v>
      </c>
      <c r="C280" s="164" t="s">
        <v>442</v>
      </c>
      <c r="D280" s="165"/>
      <c r="E280" s="166"/>
      <c r="F280" s="166"/>
      <c r="G280" s="167"/>
      <c r="H280" s="168"/>
      <c r="I280" s="168"/>
      <c r="O280" s="169">
        <v>1</v>
      </c>
    </row>
    <row r="281" spans="1:104" ht="409.5">
      <c r="A281" s="170">
        <v>105</v>
      </c>
      <c r="B281" s="171" t="s">
        <v>443</v>
      </c>
      <c r="C281" s="172" t="s">
        <v>444</v>
      </c>
      <c r="D281" s="173" t="s">
        <v>97</v>
      </c>
      <c r="E281" s="174">
        <v>86.4225</v>
      </c>
      <c r="F281" s="174">
        <v>0</v>
      </c>
      <c r="G281" s="175">
        <f>E281*F281</f>
        <v>0</v>
      </c>
      <c r="O281" s="169">
        <v>2</v>
      </c>
      <c r="AA281" s="147">
        <v>1</v>
      </c>
      <c r="AB281" s="147">
        <v>7</v>
      </c>
      <c r="AC281" s="147">
        <v>7</v>
      </c>
      <c r="AZ281" s="147">
        <v>2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0</v>
      </c>
      <c r="BE281" s="147">
        <f>IF(AZ281=5,G281,0)</f>
        <v>0</v>
      </c>
      <c r="CZ281" s="147">
        <v>0.0004</v>
      </c>
    </row>
    <row r="282" spans="1:15" ht="409.5">
      <c r="A282" s="176"/>
      <c r="B282" s="177"/>
      <c r="C282" s="220" t="s">
        <v>281</v>
      </c>
      <c r="D282" s="221"/>
      <c r="E282" s="179">
        <v>0</v>
      </c>
      <c r="F282" s="180"/>
      <c r="G282" s="181"/>
      <c r="M282" s="178" t="s">
        <v>281</v>
      </c>
      <c r="O282" s="169"/>
    </row>
    <row r="283" spans="1:15" ht="409.5">
      <c r="A283" s="176"/>
      <c r="B283" s="177"/>
      <c r="C283" s="222" t="s">
        <v>445</v>
      </c>
      <c r="D283" s="221"/>
      <c r="E283" s="199">
        <v>41.445</v>
      </c>
      <c r="F283" s="180"/>
      <c r="G283" s="181"/>
      <c r="M283" s="178" t="s">
        <v>445</v>
      </c>
      <c r="O283" s="169"/>
    </row>
    <row r="284" spans="1:15" ht="409.5">
      <c r="A284" s="176"/>
      <c r="B284" s="177"/>
      <c r="C284" s="222" t="s">
        <v>446</v>
      </c>
      <c r="D284" s="221"/>
      <c r="E284" s="199">
        <v>0</v>
      </c>
      <c r="F284" s="180"/>
      <c r="G284" s="181"/>
      <c r="M284" s="178" t="s">
        <v>446</v>
      </c>
      <c r="O284" s="169"/>
    </row>
    <row r="285" spans="1:15" ht="409.5">
      <c r="A285" s="176"/>
      <c r="B285" s="177"/>
      <c r="C285" s="222" t="s">
        <v>122</v>
      </c>
      <c r="D285" s="221"/>
      <c r="E285" s="199">
        <v>58.072</v>
      </c>
      <c r="F285" s="180"/>
      <c r="G285" s="181"/>
      <c r="M285" s="178" t="s">
        <v>122</v>
      </c>
      <c r="O285" s="169"/>
    </row>
    <row r="286" spans="1:15" ht="409.5">
      <c r="A286" s="176"/>
      <c r="B286" s="177"/>
      <c r="C286" s="222" t="s">
        <v>123</v>
      </c>
      <c r="D286" s="221"/>
      <c r="E286" s="199">
        <v>65.968</v>
      </c>
      <c r="F286" s="180"/>
      <c r="G286" s="181"/>
      <c r="M286" s="178" t="s">
        <v>123</v>
      </c>
      <c r="O286" s="169"/>
    </row>
    <row r="287" spans="1:15" ht="409.5">
      <c r="A287" s="176"/>
      <c r="B287" s="177"/>
      <c r="C287" s="222" t="s">
        <v>447</v>
      </c>
      <c r="D287" s="221"/>
      <c r="E287" s="199">
        <v>18.48</v>
      </c>
      <c r="F287" s="180"/>
      <c r="G287" s="181"/>
      <c r="M287" s="178" t="s">
        <v>447</v>
      </c>
      <c r="O287" s="169"/>
    </row>
    <row r="288" spans="1:15" ht="409.5">
      <c r="A288" s="176"/>
      <c r="B288" s="177"/>
      <c r="C288" s="222" t="s">
        <v>448</v>
      </c>
      <c r="D288" s="221"/>
      <c r="E288" s="199">
        <v>0</v>
      </c>
      <c r="F288" s="180"/>
      <c r="G288" s="181"/>
      <c r="M288" s="178" t="s">
        <v>448</v>
      </c>
      <c r="O288" s="169"/>
    </row>
    <row r="289" spans="1:15" ht="409.5">
      <c r="A289" s="176"/>
      <c r="B289" s="177"/>
      <c r="C289" s="222" t="s">
        <v>449</v>
      </c>
      <c r="D289" s="221"/>
      <c r="E289" s="199">
        <v>-11.12</v>
      </c>
      <c r="F289" s="180"/>
      <c r="G289" s="181"/>
      <c r="M289" s="178" t="s">
        <v>449</v>
      </c>
      <c r="O289" s="169"/>
    </row>
    <row r="290" spans="1:15" ht="409.5">
      <c r="A290" s="176"/>
      <c r="B290" s="177"/>
      <c r="C290" s="220" t="s">
        <v>286</v>
      </c>
      <c r="D290" s="221"/>
      <c r="E290" s="179">
        <v>172.845</v>
      </c>
      <c r="F290" s="180"/>
      <c r="G290" s="181"/>
      <c r="M290" s="178" t="s">
        <v>286</v>
      </c>
      <c r="O290" s="169"/>
    </row>
    <row r="291" spans="1:15" ht="409.5">
      <c r="A291" s="176"/>
      <c r="B291" s="177"/>
      <c r="C291" s="220" t="s">
        <v>450</v>
      </c>
      <c r="D291" s="221"/>
      <c r="E291" s="179">
        <v>86.4225</v>
      </c>
      <c r="F291" s="180"/>
      <c r="G291" s="181"/>
      <c r="M291" s="178" t="s">
        <v>450</v>
      </c>
      <c r="O291" s="169"/>
    </row>
    <row r="292" spans="1:104" ht="409.5">
      <c r="A292" s="170">
        <v>106</v>
      </c>
      <c r="B292" s="171" t="s">
        <v>451</v>
      </c>
      <c r="C292" s="172" t="s">
        <v>452</v>
      </c>
      <c r="D292" s="173" t="s">
        <v>97</v>
      </c>
      <c r="E292" s="174">
        <v>172.845</v>
      </c>
      <c r="F292" s="174">
        <v>0</v>
      </c>
      <c r="G292" s="175">
        <f>E292*F292</f>
        <v>0</v>
      </c>
      <c r="O292" s="169">
        <v>2</v>
      </c>
      <c r="AA292" s="147">
        <v>1</v>
      </c>
      <c r="AB292" s="147">
        <v>7</v>
      </c>
      <c r="AC292" s="147">
        <v>7</v>
      </c>
      <c r="AZ292" s="147">
        <v>2</v>
      </c>
      <c r="BA292" s="147">
        <f>IF(AZ292=1,G292,0)</f>
        <v>0</v>
      </c>
      <c r="BB292" s="147">
        <f>IF(AZ292=2,G292,0)</f>
        <v>0</v>
      </c>
      <c r="BC292" s="147">
        <f>IF(AZ292=3,G292,0)</f>
        <v>0</v>
      </c>
      <c r="BD292" s="147">
        <f>IF(AZ292=4,G292,0)</f>
        <v>0</v>
      </c>
      <c r="BE292" s="147">
        <f>IF(AZ292=5,G292,0)</f>
        <v>0</v>
      </c>
      <c r="CZ292" s="147">
        <v>0.00019</v>
      </c>
    </row>
    <row r="293" spans="1:15" ht="409.5">
      <c r="A293" s="176"/>
      <c r="B293" s="177"/>
      <c r="C293" s="220" t="s">
        <v>453</v>
      </c>
      <c r="D293" s="221"/>
      <c r="E293" s="179">
        <v>172.845</v>
      </c>
      <c r="F293" s="180"/>
      <c r="G293" s="181"/>
      <c r="M293" s="178" t="s">
        <v>453</v>
      </c>
      <c r="O293" s="169"/>
    </row>
    <row r="294" spans="1:57" ht="409.5">
      <c r="A294" s="182"/>
      <c r="B294" s="183" t="s">
        <v>73</v>
      </c>
      <c r="C294" s="184" t="str">
        <f>CONCATENATE(B280," ",C280)</f>
        <v>784 Malby</v>
      </c>
      <c r="D294" s="182"/>
      <c r="E294" s="185"/>
      <c r="F294" s="185"/>
      <c r="G294" s="186">
        <f>SUM(G280:G293)</f>
        <v>0</v>
      </c>
      <c r="O294" s="169">
        <v>4</v>
      </c>
      <c r="BA294" s="187">
        <f>SUM(BA280:BA293)</f>
        <v>0</v>
      </c>
      <c r="BB294" s="187">
        <f>SUM(BB280:BB293)</f>
        <v>0</v>
      </c>
      <c r="BC294" s="187">
        <f>SUM(BC280:BC293)</f>
        <v>0</v>
      </c>
      <c r="BD294" s="187">
        <f>SUM(BD280:BD293)</f>
        <v>0</v>
      </c>
      <c r="BE294" s="187">
        <f>SUM(BE280:BE293)</f>
        <v>0</v>
      </c>
    </row>
    <row r="295" ht="409.5">
      <c r="E295" s="147"/>
    </row>
    <row r="296" ht="409.5">
      <c r="E296" s="147"/>
    </row>
    <row r="297" ht="409.5">
      <c r="E297" s="147"/>
    </row>
    <row r="298" ht="409.5">
      <c r="E298" s="147"/>
    </row>
    <row r="299" ht="409.5">
      <c r="E299" s="147"/>
    </row>
    <row r="300" ht="409.5">
      <c r="E300" s="147"/>
    </row>
    <row r="301" ht="409.5">
      <c r="E301" s="147"/>
    </row>
    <row r="302" ht="409.5">
      <c r="E302" s="147"/>
    </row>
    <row r="303" ht="409.5">
      <c r="E303" s="147"/>
    </row>
    <row r="304" ht="409.5">
      <c r="E304" s="147"/>
    </row>
    <row r="305" ht="409.5">
      <c r="E305" s="147"/>
    </row>
    <row r="306" ht="409.5">
      <c r="E306" s="147"/>
    </row>
    <row r="307" ht="409.5">
      <c r="E307" s="147"/>
    </row>
    <row r="308" ht="409.5">
      <c r="E308" s="147"/>
    </row>
    <row r="309" ht="409.5">
      <c r="E309" s="147"/>
    </row>
    <row r="310" ht="409.5">
      <c r="E310" s="147"/>
    </row>
    <row r="311" ht="409.5">
      <c r="E311" s="147"/>
    </row>
    <row r="312" ht="409.5">
      <c r="E312" s="147"/>
    </row>
    <row r="313" ht="409.5">
      <c r="E313" s="147"/>
    </row>
    <row r="314" ht="409.5">
      <c r="E314" s="147"/>
    </row>
    <row r="315" ht="409.5">
      <c r="E315" s="147"/>
    </row>
    <row r="316" ht="409.5">
      <c r="E316" s="147"/>
    </row>
    <row r="317" ht="409.5">
      <c r="E317" s="147"/>
    </row>
    <row r="318" spans="1:7" ht="409.5">
      <c r="A318" s="188"/>
      <c r="B318" s="188"/>
      <c r="C318" s="188"/>
      <c r="D318" s="188"/>
      <c r="E318" s="188"/>
      <c r="F318" s="188"/>
      <c r="G318" s="188"/>
    </row>
    <row r="319" spans="1:7" ht="409.5">
      <c r="A319" s="188"/>
      <c r="B319" s="188"/>
      <c r="C319" s="188"/>
      <c r="D319" s="188"/>
      <c r="E319" s="188"/>
      <c r="F319" s="188"/>
      <c r="G319" s="188"/>
    </row>
    <row r="320" spans="1:7" ht="409.5">
      <c r="A320" s="188"/>
      <c r="B320" s="188"/>
      <c r="C320" s="188"/>
      <c r="D320" s="188"/>
      <c r="E320" s="188"/>
      <c r="F320" s="188"/>
      <c r="G320" s="188"/>
    </row>
    <row r="321" spans="1:7" ht="409.5">
      <c r="A321" s="188"/>
      <c r="B321" s="188"/>
      <c r="C321" s="188"/>
      <c r="D321" s="188"/>
      <c r="E321" s="188"/>
      <c r="F321" s="188"/>
      <c r="G321" s="188"/>
    </row>
    <row r="322" ht="409.5">
      <c r="E322" s="147"/>
    </row>
    <row r="323" ht="409.5">
      <c r="E323" s="147"/>
    </row>
    <row r="324" ht="409.5">
      <c r="E324" s="147"/>
    </row>
    <row r="325" ht="409.5">
      <c r="E325" s="147"/>
    </row>
    <row r="326" ht="409.5">
      <c r="E326" s="147"/>
    </row>
    <row r="327" ht="409.5">
      <c r="E327" s="147"/>
    </row>
    <row r="328" ht="409.5">
      <c r="E328" s="147"/>
    </row>
    <row r="329" ht="409.5">
      <c r="E329" s="147"/>
    </row>
    <row r="330" ht="409.5">
      <c r="E330" s="147"/>
    </row>
    <row r="331" ht="409.5">
      <c r="E331" s="147"/>
    </row>
    <row r="332" ht="409.5">
      <c r="E332" s="147"/>
    </row>
    <row r="333" ht="409.5">
      <c r="E333" s="147"/>
    </row>
    <row r="334" ht="409.5">
      <c r="E334" s="147"/>
    </row>
    <row r="335" ht="409.5">
      <c r="E335" s="147"/>
    </row>
    <row r="336" ht="409.5">
      <c r="E336" s="147"/>
    </row>
    <row r="337" ht="409.5">
      <c r="E337" s="147"/>
    </row>
    <row r="338" ht="409.5">
      <c r="E338" s="147"/>
    </row>
    <row r="339" ht="409.5">
      <c r="E339" s="147"/>
    </row>
    <row r="340" ht="409.5">
      <c r="E340" s="147"/>
    </row>
    <row r="341" ht="409.5">
      <c r="E341" s="147"/>
    </row>
    <row r="342" ht="409.5">
      <c r="E342" s="147"/>
    </row>
    <row r="343" ht="409.5">
      <c r="E343" s="147"/>
    </row>
    <row r="344" ht="409.5">
      <c r="E344" s="147"/>
    </row>
    <row r="345" ht="409.5">
      <c r="E345" s="147"/>
    </row>
    <row r="346" ht="409.5">
      <c r="E346" s="147"/>
    </row>
    <row r="347" ht="409.5">
      <c r="E347" s="147"/>
    </row>
    <row r="348" ht="409.5">
      <c r="E348" s="147"/>
    </row>
    <row r="349" ht="409.5">
      <c r="E349" s="147"/>
    </row>
    <row r="350" ht="409.5">
      <c r="E350" s="147"/>
    </row>
    <row r="351" ht="409.5">
      <c r="E351" s="147"/>
    </row>
    <row r="352" ht="409.5">
      <c r="E352" s="147"/>
    </row>
    <row r="353" spans="1:2" ht="409.5">
      <c r="A353" s="189"/>
      <c r="B353" s="189"/>
    </row>
    <row r="354" spans="1:7" ht="409.5">
      <c r="A354" s="188"/>
      <c r="B354" s="188"/>
      <c r="C354" s="190"/>
      <c r="D354" s="190"/>
      <c r="E354" s="191"/>
      <c r="F354" s="190"/>
      <c r="G354" s="192"/>
    </row>
    <row r="355" spans="1:7" ht="409.5">
      <c r="A355" s="193"/>
      <c r="B355" s="193"/>
      <c r="C355" s="188"/>
      <c r="D355" s="188"/>
      <c r="E355" s="194"/>
      <c r="F355" s="188"/>
      <c r="G355" s="188"/>
    </row>
    <row r="356" spans="1:7" ht="409.5">
      <c r="A356" s="188"/>
      <c r="B356" s="188"/>
      <c r="C356" s="188"/>
      <c r="D356" s="188"/>
      <c r="E356" s="194"/>
      <c r="F356" s="188"/>
      <c r="G356" s="188"/>
    </row>
    <row r="357" spans="1:7" ht="409.5">
      <c r="A357" s="188"/>
      <c r="B357" s="188"/>
      <c r="C357" s="188"/>
      <c r="D357" s="188"/>
      <c r="E357" s="194"/>
      <c r="F357" s="188"/>
      <c r="G357" s="188"/>
    </row>
    <row r="358" spans="1:7" ht="409.5">
      <c r="A358" s="188"/>
      <c r="B358" s="188"/>
      <c r="C358" s="188"/>
      <c r="D358" s="188"/>
      <c r="E358" s="194"/>
      <c r="F358" s="188"/>
      <c r="G358" s="188"/>
    </row>
    <row r="359" spans="1:7" ht="409.5">
      <c r="A359" s="188"/>
      <c r="B359" s="188"/>
      <c r="C359" s="188"/>
      <c r="D359" s="188"/>
      <c r="E359" s="194"/>
      <c r="F359" s="188"/>
      <c r="G359" s="188"/>
    </row>
    <row r="360" spans="1:7" ht="409.5">
      <c r="A360" s="188"/>
      <c r="B360" s="188"/>
      <c r="C360" s="188"/>
      <c r="D360" s="188"/>
      <c r="E360" s="194"/>
      <c r="F360" s="188"/>
      <c r="G360" s="188"/>
    </row>
    <row r="361" spans="1:7" ht="409.5">
      <c r="A361" s="188"/>
      <c r="B361" s="188"/>
      <c r="C361" s="188"/>
      <c r="D361" s="188"/>
      <c r="E361" s="194"/>
      <c r="F361" s="188"/>
      <c r="G361" s="188"/>
    </row>
    <row r="362" spans="1:7" ht="409.5">
      <c r="A362" s="188"/>
      <c r="B362" s="188"/>
      <c r="C362" s="188"/>
      <c r="D362" s="188"/>
      <c r="E362" s="194"/>
      <c r="F362" s="188"/>
      <c r="G362" s="188"/>
    </row>
    <row r="363" spans="1:7" ht="409.5">
      <c r="A363" s="188"/>
      <c r="B363" s="188"/>
      <c r="C363" s="188"/>
      <c r="D363" s="188"/>
      <c r="E363" s="194"/>
      <c r="F363" s="188"/>
      <c r="G363" s="188"/>
    </row>
    <row r="364" spans="1:7" ht="409.5">
      <c r="A364" s="188"/>
      <c r="B364" s="188"/>
      <c r="C364" s="188"/>
      <c r="D364" s="188"/>
      <c r="E364" s="194"/>
      <c r="F364" s="188"/>
      <c r="G364" s="188"/>
    </row>
    <row r="365" spans="1:7" ht="409.5">
      <c r="A365" s="188"/>
      <c r="B365" s="188"/>
      <c r="C365" s="188"/>
      <c r="D365" s="188"/>
      <c r="E365" s="194"/>
      <c r="F365" s="188"/>
      <c r="G365" s="188"/>
    </row>
    <row r="366" spans="1:7" ht="409.5">
      <c r="A366" s="188"/>
      <c r="B366" s="188"/>
      <c r="C366" s="188"/>
      <c r="D366" s="188"/>
      <c r="E366" s="194"/>
      <c r="F366" s="188"/>
      <c r="G366" s="188"/>
    </row>
    <row r="367" spans="1:7" ht="409.5">
      <c r="A367" s="188"/>
      <c r="B367" s="188"/>
      <c r="C367" s="188"/>
      <c r="D367" s="188"/>
      <c r="E367" s="194"/>
      <c r="F367" s="188"/>
      <c r="G367" s="188"/>
    </row>
  </sheetData>
  <sheetProtection/>
  <mergeCells count="152">
    <mergeCell ref="C29:D29"/>
    <mergeCell ref="C30:D30"/>
    <mergeCell ref="C13:D13"/>
    <mergeCell ref="C15:D15"/>
    <mergeCell ref="A1:G1"/>
    <mergeCell ref="A3:B3"/>
    <mergeCell ref="A4:B4"/>
    <mergeCell ref="E4:G4"/>
    <mergeCell ref="C9:D9"/>
    <mergeCell ref="C32:D32"/>
    <mergeCell ref="C33:D33"/>
    <mergeCell ref="C34:D34"/>
    <mergeCell ref="C35:D35"/>
    <mergeCell ref="C19:D19"/>
    <mergeCell ref="C21:D21"/>
    <mergeCell ref="C22:D22"/>
    <mergeCell ref="C23:D23"/>
    <mergeCell ref="C25:D25"/>
    <mergeCell ref="C27:D27"/>
    <mergeCell ref="C40:D40"/>
    <mergeCell ref="C41:D41"/>
    <mergeCell ref="C43:D43"/>
    <mergeCell ref="C45:D45"/>
    <mergeCell ref="C36:D36"/>
    <mergeCell ref="C37:D37"/>
    <mergeCell ref="C38:D38"/>
    <mergeCell ref="C39:D39"/>
    <mergeCell ref="C70:D70"/>
    <mergeCell ref="C72:D72"/>
    <mergeCell ref="C47:D47"/>
    <mergeCell ref="C51:D51"/>
    <mergeCell ref="C53:D53"/>
    <mergeCell ref="C54:D54"/>
    <mergeCell ref="C56:D56"/>
    <mergeCell ref="C74:D74"/>
    <mergeCell ref="C76:D76"/>
    <mergeCell ref="C80:D80"/>
    <mergeCell ref="C81:D81"/>
    <mergeCell ref="C60:D60"/>
    <mergeCell ref="C61:D61"/>
    <mergeCell ref="C63:D63"/>
    <mergeCell ref="C64:D64"/>
    <mergeCell ref="C66:D66"/>
    <mergeCell ref="C68:D68"/>
    <mergeCell ref="C102:D102"/>
    <mergeCell ref="C104:D104"/>
    <mergeCell ref="C85:D85"/>
    <mergeCell ref="C86:D86"/>
    <mergeCell ref="C87:D87"/>
    <mergeCell ref="C89:D89"/>
    <mergeCell ref="C106:D106"/>
    <mergeCell ref="C108:D108"/>
    <mergeCell ref="C109:D109"/>
    <mergeCell ref="C111:D111"/>
    <mergeCell ref="C93:D93"/>
    <mergeCell ref="C94:D94"/>
    <mergeCell ref="C95:D95"/>
    <mergeCell ref="C97:D97"/>
    <mergeCell ref="C99:D99"/>
    <mergeCell ref="C101:D101"/>
    <mergeCell ref="C125:D125"/>
    <mergeCell ref="C119:D119"/>
    <mergeCell ref="C121:D121"/>
    <mergeCell ref="C122:D122"/>
    <mergeCell ref="C124:D124"/>
    <mergeCell ref="C113:D113"/>
    <mergeCell ref="C115:D115"/>
    <mergeCell ref="C116:D116"/>
    <mergeCell ref="C118:D118"/>
    <mergeCell ref="C155:D155"/>
    <mergeCell ref="C156:D156"/>
    <mergeCell ref="C138:D138"/>
    <mergeCell ref="C140:D140"/>
    <mergeCell ref="C142:D142"/>
    <mergeCell ref="C144:D144"/>
    <mergeCell ref="C149:D149"/>
    <mergeCell ref="C150:D150"/>
    <mergeCell ref="C151:D151"/>
    <mergeCell ref="C152:D152"/>
    <mergeCell ref="C153:D153"/>
    <mergeCell ref="C154:D154"/>
    <mergeCell ref="C183:D183"/>
    <mergeCell ref="C185:D185"/>
    <mergeCell ref="C187:D187"/>
    <mergeCell ref="C189:D189"/>
    <mergeCell ref="C191:D191"/>
    <mergeCell ref="C193:D193"/>
    <mergeCell ref="C177:D177"/>
    <mergeCell ref="C179:D179"/>
    <mergeCell ref="C181:D181"/>
    <mergeCell ref="C158:D158"/>
    <mergeCell ref="C160:D160"/>
    <mergeCell ref="C162:D162"/>
    <mergeCell ref="C167:D167"/>
    <mergeCell ref="C168:D168"/>
    <mergeCell ref="C170:D170"/>
    <mergeCell ref="C171:D171"/>
    <mergeCell ref="C173:D173"/>
    <mergeCell ref="C175:D175"/>
    <mergeCell ref="C225:D225"/>
    <mergeCell ref="C226:D226"/>
    <mergeCell ref="C195:D195"/>
    <mergeCell ref="C200:D200"/>
    <mergeCell ref="C202:D202"/>
    <mergeCell ref="C204:D204"/>
    <mergeCell ref="C206:D206"/>
    <mergeCell ref="C208:D208"/>
    <mergeCell ref="C210:D210"/>
    <mergeCell ref="C212:D212"/>
    <mergeCell ref="C227:D227"/>
    <mergeCell ref="C229:D229"/>
    <mergeCell ref="C230:D230"/>
    <mergeCell ref="C231:D231"/>
    <mergeCell ref="C217:D217"/>
    <mergeCell ref="C218:D218"/>
    <mergeCell ref="C219:D219"/>
    <mergeCell ref="C221:D221"/>
    <mergeCell ref="C222:D222"/>
    <mergeCell ref="C223:D223"/>
    <mergeCell ref="C258:D258"/>
    <mergeCell ref="C260:D260"/>
    <mergeCell ref="C233:D233"/>
    <mergeCell ref="C234:D234"/>
    <mergeCell ref="C236:D236"/>
    <mergeCell ref="C238:D238"/>
    <mergeCell ref="C262:D262"/>
    <mergeCell ref="C263:D263"/>
    <mergeCell ref="C265:D265"/>
    <mergeCell ref="C267:D267"/>
    <mergeCell ref="C249:D249"/>
    <mergeCell ref="C251:D251"/>
    <mergeCell ref="C252:D252"/>
    <mergeCell ref="C253:D253"/>
    <mergeCell ref="C255:D255"/>
    <mergeCell ref="C256:D256"/>
    <mergeCell ref="C289:D289"/>
    <mergeCell ref="C272:D272"/>
    <mergeCell ref="C274:D274"/>
    <mergeCell ref="C275:D275"/>
    <mergeCell ref="C276:D276"/>
    <mergeCell ref="C277:D277"/>
    <mergeCell ref="C278:D278"/>
    <mergeCell ref="C290:D290"/>
    <mergeCell ref="C291:D291"/>
    <mergeCell ref="C293:D293"/>
    <mergeCell ref="C282:D282"/>
    <mergeCell ref="C283:D283"/>
    <mergeCell ref="C284:D284"/>
    <mergeCell ref="C285:D285"/>
    <mergeCell ref="C286:D286"/>
    <mergeCell ref="C287:D287"/>
    <mergeCell ref="C288:D28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Jaroslava Beilová</cp:lastModifiedBy>
  <dcterms:created xsi:type="dcterms:W3CDTF">2013-02-19T16:52:13Z</dcterms:created>
  <dcterms:modified xsi:type="dcterms:W3CDTF">2013-02-20T10:16:16Z</dcterms:modified>
  <cp:category/>
  <cp:version/>
  <cp:contentType/>
  <cp:contentStatus/>
</cp:coreProperties>
</file>